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デスクトップ\CMA\"/>
    </mc:Choice>
  </mc:AlternateContent>
  <xr:revisionPtr revIDLastSave="0" documentId="13_ncr:1_{D8D1E289-9901-4818-AB05-3FEFFCA83AFC}" xr6:coauthVersionLast="47" xr6:coauthVersionMax="47" xr10:uidLastSave="{00000000-0000-0000-0000-000000000000}"/>
  <bookViews>
    <workbookView xWindow="-120" yWindow="-120" windowWidth="19440" windowHeight="1044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G20" i="1" s="1"/>
  <c r="J21" i="1" s="1"/>
  <c r="M21" i="1" s="1"/>
  <c r="L20" i="1"/>
  <c r="O20" i="1" s="1"/>
  <c r="I20" i="1" s="1"/>
  <c r="K20" i="1"/>
  <c r="N20" i="1" s="1"/>
  <c r="J20" i="1"/>
  <c r="H20" i="1"/>
  <c r="L21" i="1" l="1"/>
  <c r="O21" i="1" s="1"/>
  <c r="I21" i="1"/>
  <c r="G21" i="1"/>
  <c r="H21" i="1"/>
  <c r="K21" i="1"/>
  <c r="N21" i="1" s="1"/>
  <c r="F59" i="1"/>
  <c r="D59" i="1"/>
  <c r="K22" i="1" l="1"/>
  <c r="N22" i="1" s="1"/>
  <c r="H22" i="1" s="1"/>
  <c r="L22" i="1"/>
  <c r="O22" i="1" s="1"/>
  <c r="I22" i="1" s="1"/>
  <c r="J22" i="1"/>
  <c r="M22" i="1" s="1"/>
  <c r="G22" i="1" s="1"/>
  <c r="D61" i="1"/>
  <c r="E61" i="1"/>
  <c r="F61" i="1"/>
  <c r="K59" i="1"/>
  <c r="E59" i="1"/>
  <c r="J23" i="1" l="1"/>
  <c r="M23" i="1" s="1"/>
  <c r="G23" i="1" s="1"/>
  <c r="L23" i="1"/>
  <c r="O23" i="1" s="1"/>
  <c r="I23" i="1" s="1"/>
  <c r="K23" i="1"/>
  <c r="N23" i="1" s="1"/>
  <c r="H23" i="1" s="1"/>
  <c r="I8" i="1"/>
  <c r="H8" i="1"/>
  <c r="G8" i="1"/>
  <c r="F60" i="1"/>
  <c r="F62" i="1" s="1"/>
  <c r="E60" i="1"/>
  <c r="E62" i="1" s="1"/>
  <c r="D60" i="1"/>
  <c r="D62" i="1" s="1"/>
  <c r="L24" i="1" l="1"/>
  <c r="O24" i="1" s="1"/>
  <c r="I24" i="1" s="1"/>
  <c r="K24" i="1"/>
  <c r="N24" i="1" s="1"/>
  <c r="H24" i="1"/>
  <c r="J24" i="1"/>
  <c r="M24" i="1" s="1"/>
  <c r="G24" i="1" s="1"/>
  <c r="J9" i="1"/>
  <c r="M9" i="1" s="1"/>
  <c r="K9" i="1"/>
  <c r="N9" i="1" s="1"/>
  <c r="L9" i="1"/>
  <c r="O9" i="1" s="1"/>
  <c r="J25" i="1" l="1"/>
  <c r="M25" i="1" s="1"/>
  <c r="G25" i="1" s="1"/>
  <c r="L25" i="1"/>
  <c r="O25" i="1" s="1"/>
  <c r="I25" i="1" s="1"/>
  <c r="H25" i="1"/>
  <c r="K25" i="1"/>
  <c r="N25" i="1" s="1"/>
  <c r="G9" i="1"/>
  <c r="J10" i="1" s="1"/>
  <c r="M10" i="1" s="1"/>
  <c r="I9" i="1"/>
  <c r="L10" i="1" s="1"/>
  <c r="O10" i="1" s="1"/>
  <c r="H9" i="1"/>
  <c r="K10" i="1" s="1"/>
  <c r="N10" i="1" s="1"/>
  <c r="H10" i="1" s="1"/>
  <c r="L26" i="1" l="1"/>
  <c r="O26" i="1" s="1"/>
  <c r="I26" i="1" s="1"/>
  <c r="J26" i="1"/>
  <c r="M26" i="1" s="1"/>
  <c r="G26" i="1" s="1"/>
  <c r="K26" i="1"/>
  <c r="N26" i="1" s="1"/>
  <c r="H26" i="1"/>
  <c r="G10" i="1"/>
  <c r="J11" i="1" s="1"/>
  <c r="M11" i="1" s="1"/>
  <c r="I10" i="1"/>
  <c r="J27" i="1" l="1"/>
  <c r="M27" i="1" s="1"/>
  <c r="G27" i="1" s="1"/>
  <c r="L27" i="1"/>
  <c r="O27" i="1" s="1"/>
  <c r="I27" i="1" s="1"/>
  <c r="K27" i="1"/>
  <c r="N27" i="1" s="1"/>
  <c r="H27" i="1" s="1"/>
  <c r="L11" i="1"/>
  <c r="O11" i="1" s="1"/>
  <c r="G11" i="1"/>
  <c r="K11" i="1"/>
  <c r="N11" i="1" s="1"/>
  <c r="K28" i="1" l="1"/>
  <c r="N28" i="1" s="1"/>
  <c r="H28" i="1"/>
  <c r="L28" i="1"/>
  <c r="O28" i="1" s="1"/>
  <c r="I28" i="1" s="1"/>
  <c r="J28" i="1"/>
  <c r="M28" i="1" s="1"/>
  <c r="G28" i="1" s="1"/>
  <c r="H11" i="1"/>
  <c r="K12" i="1" s="1"/>
  <c r="N12" i="1" s="1"/>
  <c r="H12" i="1" s="1"/>
  <c r="I11" i="1"/>
  <c r="L12" i="1" s="1"/>
  <c r="O12" i="1" s="1"/>
  <c r="I12" i="1" s="1"/>
  <c r="J12" i="1"/>
  <c r="M12" i="1" s="1"/>
  <c r="J29" i="1" l="1"/>
  <c r="M29" i="1" s="1"/>
  <c r="G29" i="1"/>
  <c r="L29" i="1"/>
  <c r="O29" i="1" s="1"/>
  <c r="I29" i="1"/>
  <c r="K29" i="1"/>
  <c r="N29" i="1" s="1"/>
  <c r="H29" i="1" s="1"/>
  <c r="G12" i="1"/>
  <c r="L13" i="1"/>
  <c r="O13" i="1" s="1"/>
  <c r="I13" i="1" s="1"/>
  <c r="K13" i="1"/>
  <c r="N13" i="1" s="1"/>
  <c r="K30" i="1" l="1"/>
  <c r="N30" i="1" s="1"/>
  <c r="H30" i="1" s="1"/>
  <c r="J30" i="1"/>
  <c r="M30" i="1" s="1"/>
  <c r="G30" i="1"/>
  <c r="L30" i="1"/>
  <c r="O30" i="1" s="1"/>
  <c r="I30" i="1" s="1"/>
  <c r="L14" i="1"/>
  <c r="O14" i="1" s="1"/>
  <c r="I14" i="1" s="1"/>
  <c r="J13" i="1"/>
  <c r="M13" i="1" s="1"/>
  <c r="H13" i="1"/>
  <c r="L31" i="1" l="1"/>
  <c r="O31" i="1" s="1"/>
  <c r="I31" i="1" s="1"/>
  <c r="K31" i="1"/>
  <c r="N31" i="1" s="1"/>
  <c r="H31" i="1" s="1"/>
  <c r="J31" i="1"/>
  <c r="M31" i="1" s="1"/>
  <c r="G31" i="1" s="1"/>
  <c r="G13" i="1"/>
  <c r="J14" i="1" s="1"/>
  <c r="M14" i="1" s="1"/>
  <c r="G14" i="1" s="1"/>
  <c r="L15" i="1"/>
  <c r="O15" i="1" s="1"/>
  <c r="I15" i="1" s="1"/>
  <c r="K14" i="1"/>
  <c r="N14" i="1" s="1"/>
  <c r="K32" i="1" l="1"/>
  <c r="N32" i="1" s="1"/>
  <c r="H32" i="1" s="1"/>
  <c r="J32" i="1"/>
  <c r="M32" i="1" s="1"/>
  <c r="G32" i="1" s="1"/>
  <c r="L32" i="1"/>
  <c r="O32" i="1" s="1"/>
  <c r="I32" i="1" s="1"/>
  <c r="H14" i="1"/>
  <c r="K15" i="1" s="1"/>
  <c r="N15" i="1" s="1"/>
  <c r="H15" i="1" s="1"/>
  <c r="L16" i="1"/>
  <c r="O16" i="1" s="1"/>
  <c r="I16" i="1" s="1"/>
  <c r="J15" i="1"/>
  <c r="M15" i="1" s="1"/>
  <c r="G15" i="1" s="1"/>
  <c r="L33" i="1" l="1"/>
  <c r="O33" i="1" s="1"/>
  <c r="I33" i="1" s="1"/>
  <c r="J33" i="1"/>
  <c r="M33" i="1" s="1"/>
  <c r="G33" i="1" s="1"/>
  <c r="H33" i="1"/>
  <c r="K33" i="1"/>
  <c r="N33" i="1" s="1"/>
  <c r="J16" i="1"/>
  <c r="M16" i="1" s="1"/>
  <c r="G16" i="1" s="1"/>
  <c r="K16" i="1"/>
  <c r="N16" i="1" s="1"/>
  <c r="H16" i="1" s="1"/>
  <c r="L17" i="1"/>
  <c r="O17" i="1" s="1"/>
  <c r="I17" i="1" s="1"/>
  <c r="L34" i="1" l="1"/>
  <c r="O34" i="1" s="1"/>
  <c r="I34" i="1" s="1"/>
  <c r="J34" i="1"/>
  <c r="M34" i="1" s="1"/>
  <c r="G34" i="1" s="1"/>
  <c r="K34" i="1"/>
  <c r="N34" i="1" s="1"/>
  <c r="H34" i="1" s="1"/>
  <c r="L18" i="1"/>
  <c r="O18" i="1" s="1"/>
  <c r="I18" i="1" s="1"/>
  <c r="K17" i="1"/>
  <c r="N17" i="1" s="1"/>
  <c r="H17" i="1" s="1"/>
  <c r="J17" i="1"/>
  <c r="M17" i="1" s="1"/>
  <c r="G17" i="1" s="1"/>
  <c r="L35" i="1" l="1"/>
  <c r="O35" i="1" s="1"/>
  <c r="I35" i="1" s="1"/>
  <c r="H35" i="1"/>
  <c r="K35" i="1"/>
  <c r="N35" i="1" s="1"/>
  <c r="G35" i="1"/>
  <c r="J35" i="1"/>
  <c r="M35" i="1" s="1"/>
  <c r="J18" i="1"/>
  <c r="M18" i="1" s="1"/>
  <c r="G18" i="1" s="1"/>
  <c r="K18" i="1"/>
  <c r="N18" i="1" s="1"/>
  <c r="H18" i="1" s="1"/>
  <c r="L19" i="1"/>
  <c r="O19" i="1" s="1"/>
  <c r="I19" i="1" s="1"/>
  <c r="I36" i="1" l="1"/>
  <c r="L36" i="1"/>
  <c r="O36" i="1" s="1"/>
  <c r="G36" i="1"/>
  <c r="J36" i="1"/>
  <c r="M36" i="1" s="1"/>
  <c r="K36" i="1"/>
  <c r="N36" i="1" s="1"/>
  <c r="H36" i="1" s="1"/>
  <c r="K19" i="1"/>
  <c r="N19" i="1" s="1"/>
  <c r="H19" i="1" s="1"/>
  <c r="J19" i="1"/>
  <c r="M19" i="1" s="1"/>
  <c r="G19" i="1" s="1"/>
  <c r="K37" i="1" l="1"/>
  <c r="N37" i="1" s="1"/>
  <c r="H37" i="1" s="1"/>
  <c r="L37" i="1"/>
  <c r="O37" i="1" s="1"/>
  <c r="I37" i="1" s="1"/>
  <c r="J37" i="1"/>
  <c r="M37" i="1" s="1"/>
  <c r="G37" i="1" s="1"/>
  <c r="L38" i="1" l="1"/>
  <c r="O38" i="1" s="1"/>
  <c r="I38" i="1" s="1"/>
  <c r="J38" i="1"/>
  <c r="M38" i="1" s="1"/>
  <c r="G38" i="1" s="1"/>
  <c r="K38" i="1"/>
  <c r="N38" i="1" s="1"/>
  <c r="H38" i="1" s="1"/>
  <c r="K39" i="1" l="1"/>
  <c r="N39" i="1" s="1"/>
  <c r="H39" i="1" s="1"/>
  <c r="J39" i="1"/>
  <c r="M39" i="1" s="1"/>
  <c r="G39" i="1"/>
  <c r="L39" i="1"/>
  <c r="O39" i="1" s="1"/>
  <c r="I39" i="1"/>
  <c r="K40" i="1" l="1"/>
  <c r="N40" i="1" s="1"/>
  <c r="H40" i="1" s="1"/>
  <c r="K41" i="1" s="1"/>
  <c r="N41" i="1" s="1"/>
  <c r="H41" i="1" s="1"/>
  <c r="K42" i="1" s="1"/>
  <c r="N42" i="1" s="1"/>
  <c r="H42" i="1" s="1"/>
  <c r="K43" i="1" s="1"/>
  <c r="N43" i="1" s="1"/>
  <c r="H43" i="1" s="1"/>
  <c r="K44" i="1" s="1"/>
  <c r="N44" i="1" s="1"/>
  <c r="H44" i="1" s="1"/>
  <c r="K45" i="1" s="1"/>
  <c r="N45" i="1" s="1"/>
  <c r="H45" i="1" s="1"/>
  <c r="L40" i="1"/>
  <c r="O40" i="1" s="1"/>
  <c r="I40" i="1" s="1"/>
  <c r="L41" i="1" s="1"/>
  <c r="O41" i="1" s="1"/>
  <c r="I41" i="1" s="1"/>
  <c r="L42" i="1" s="1"/>
  <c r="O42" i="1" s="1"/>
  <c r="I42" i="1" s="1"/>
  <c r="L43" i="1" s="1"/>
  <c r="O43" i="1" s="1"/>
  <c r="I43" i="1" s="1"/>
  <c r="L44" i="1" s="1"/>
  <c r="O44" i="1" s="1"/>
  <c r="I44" i="1" s="1"/>
  <c r="L45" i="1" s="1"/>
  <c r="O45" i="1" s="1"/>
  <c r="I45" i="1" s="1"/>
  <c r="L46" i="1" s="1"/>
  <c r="O46" i="1" s="1"/>
  <c r="I46" i="1" s="1"/>
  <c r="J40" i="1"/>
  <c r="M40" i="1" s="1"/>
  <c r="G40" i="1" s="1"/>
  <c r="J41" i="1" s="1"/>
  <c r="M41" i="1" s="1"/>
  <c r="G41" i="1" s="1"/>
  <c r="J42" i="1" s="1"/>
  <c r="M42" i="1" s="1"/>
  <c r="G42" i="1" s="1"/>
  <c r="J43" i="1" s="1"/>
  <c r="M43" i="1" s="1"/>
  <c r="G43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<sst xmlns="http://schemas.openxmlformats.org/spreadsheetml/2006/main" count="79" uniqueCount="58">
  <si>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</si>
  <si>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</si>
  <si>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</si>
  <si>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</si>
  <si>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</si>
  <si>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</si>
  <si>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</si>
  <si>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</si>
  <si>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</si>
  <si>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</si>
  <si>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</si>
  <si>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</si>
  <si>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</si>
  <si>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</si>
  <si>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</si>
  <si>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</si>
  <si>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</si>
  <si>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</si>
  <si>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</si>
  <si>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</si>
  <si>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</si>
  <si>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</si>
  <si>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</si>
  <si>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</si>
  <si>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</si>
  <si>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</si>
  <si>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</si>
  <si>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</si>
  <si>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</si>
  <si>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</si>
  <si>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</si>
  <si>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</si>
  <si>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</si>
  <si>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</si>
  <si>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</si>
  <si>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</si>
  <si>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</si>
  <si>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XAUUSD</t>
    <phoneticPr fontId="1"/>
  </si>
  <si>
    <t>・手前にPBが多く、拮抗</t>
    <rPh sb="1" eb="3">
      <t>テマエ</t>
    </rPh>
    <rPh sb="7" eb="8">
      <t>オオ</t>
    </rPh>
    <rPh sb="10" eb="12">
      <t>キッコウ</t>
    </rPh>
    <phoneticPr fontId="1"/>
  </si>
  <si>
    <t>・高値は切り下がっている</t>
    <rPh sb="1" eb="3">
      <t>タカネ</t>
    </rPh>
    <rPh sb="4" eb="5">
      <t>キ</t>
    </rPh>
    <rPh sb="6" eb="7">
      <t>サ</t>
    </rPh>
    <phoneticPr fontId="1"/>
  </si>
  <si>
    <t>・10MAが下、差が広がっていく途中</t>
    <rPh sb="6" eb="7">
      <t>シタ</t>
    </rPh>
    <rPh sb="8" eb="9">
      <t>サ</t>
    </rPh>
    <rPh sb="10" eb="11">
      <t>ヒロ</t>
    </rPh>
    <rPh sb="16" eb="18">
      <t>トチュウ</t>
    </rPh>
    <phoneticPr fontId="1"/>
  </si>
  <si>
    <t>・10MAが上、平行、差が広がっていく途中</t>
    <rPh sb="6" eb="7">
      <t>ウエ</t>
    </rPh>
    <rPh sb="8" eb="10">
      <t>ヘイコウ</t>
    </rPh>
    <rPh sb="11" eb="12">
      <t>サ</t>
    </rPh>
    <rPh sb="13" eb="14">
      <t>ヒロ</t>
    </rPh>
    <rPh sb="19" eb="21">
      <t>トチュウ</t>
    </rPh>
    <phoneticPr fontId="1"/>
  </si>
  <si>
    <t>・10MAが上、平行して上昇している、</t>
    <rPh sb="6" eb="7">
      <t>ウエ</t>
    </rPh>
    <rPh sb="8" eb="10">
      <t>ヘイコウ</t>
    </rPh>
    <rPh sb="12" eb="14">
      <t>ジョウショウ</t>
    </rPh>
    <phoneticPr fontId="1"/>
  </si>
  <si>
    <t>・10MAが上、差が収束していく途中、2日後にDクロス</t>
    <rPh sb="6" eb="7">
      <t>ウエ</t>
    </rPh>
    <rPh sb="8" eb="9">
      <t>サ</t>
    </rPh>
    <rPh sb="10" eb="12">
      <t>シュウソク</t>
    </rPh>
    <rPh sb="16" eb="18">
      <t>トチュウ</t>
    </rPh>
    <rPh sb="20" eb="21">
      <t>ヒ</t>
    </rPh>
    <rPh sb="21" eb="22">
      <t>ゴ</t>
    </rPh>
    <phoneticPr fontId="1"/>
  </si>
  <si>
    <t>・10MAが下、平行、差が狭い</t>
    <rPh sb="6" eb="7">
      <t>シタ</t>
    </rPh>
    <rPh sb="8" eb="10">
      <t>ヘイコウ</t>
    </rPh>
    <rPh sb="11" eb="12">
      <t>サ</t>
    </rPh>
    <rPh sb="13" eb="14">
      <t>セマ</t>
    </rPh>
    <phoneticPr fontId="1"/>
  </si>
  <si>
    <t>・10MAが上、平行、差が狭くなってきたがクロスしない</t>
    <rPh sb="6" eb="7">
      <t>ウエ</t>
    </rPh>
    <rPh sb="8" eb="10">
      <t>ヘイコウ</t>
    </rPh>
    <rPh sb="11" eb="12">
      <t>サ</t>
    </rPh>
    <rPh sb="13" eb="14">
      <t>セマ</t>
    </rPh>
    <phoneticPr fontId="1"/>
  </si>
  <si>
    <t>・10MAが下、平行、差が狭く収束、2日後10Mが20MAに反転</t>
    <rPh sb="6" eb="7">
      <t>シタ</t>
    </rPh>
    <rPh sb="8" eb="10">
      <t>ヘイコウ</t>
    </rPh>
    <rPh sb="11" eb="12">
      <t>サ</t>
    </rPh>
    <rPh sb="13" eb="14">
      <t>セマ</t>
    </rPh>
    <rPh sb="15" eb="17">
      <t>シュウソク</t>
    </rPh>
    <rPh sb="19" eb="20">
      <t>ヒ</t>
    </rPh>
    <rPh sb="20" eb="21">
      <t>ゴ</t>
    </rPh>
    <rPh sb="30" eb="32">
      <t>ハンテン</t>
    </rPh>
    <phoneticPr fontId="1"/>
  </si>
  <si>
    <t>・Dクロス3日後、10MAが下、平行、差が広がる</t>
    <rPh sb="6" eb="7">
      <t>ヒ</t>
    </rPh>
    <rPh sb="7" eb="8">
      <t>ゴ</t>
    </rPh>
    <rPh sb="21" eb="22">
      <t>ヒロ</t>
    </rPh>
    <phoneticPr fontId="1"/>
  </si>
  <si>
    <t>・Gクロス上</t>
    <rPh sb="5" eb="6">
      <t>ジョウ</t>
    </rPh>
    <phoneticPr fontId="1"/>
  </si>
  <si>
    <t>・Gクロス2日前</t>
    <rPh sb="6" eb="7">
      <t>ヒ</t>
    </rPh>
    <rPh sb="7" eb="8">
      <t>マエ</t>
    </rPh>
    <phoneticPr fontId="1"/>
  </si>
  <si>
    <t>・10MAが下、狭く込み入った場所</t>
    <rPh sb="6" eb="7">
      <t>シタ</t>
    </rPh>
    <rPh sb="8" eb="9">
      <t>セマ</t>
    </rPh>
    <rPh sb="10" eb="11">
      <t>コ</t>
    </rPh>
    <rPh sb="12" eb="13">
      <t>イ</t>
    </rPh>
    <rPh sb="15" eb="17">
      <t>バショ</t>
    </rPh>
    <phoneticPr fontId="1"/>
  </si>
  <si>
    <t>・陽線の後陰線連続、10MAが上、差が収束していく途中</t>
    <rPh sb="1" eb="3">
      <t>ヨウセン</t>
    </rPh>
    <rPh sb="4" eb="5">
      <t>アト</t>
    </rPh>
    <rPh sb="5" eb="7">
      <t>インセン</t>
    </rPh>
    <rPh sb="7" eb="9">
      <t>レンゾク</t>
    </rPh>
    <rPh sb="15" eb="16">
      <t>ウエ</t>
    </rPh>
    <rPh sb="17" eb="18">
      <t>サ</t>
    </rPh>
    <rPh sb="19" eb="21">
      <t>シュウソク</t>
    </rPh>
    <rPh sb="25" eb="27">
      <t>トチュウ</t>
    </rPh>
    <phoneticPr fontId="1"/>
  </si>
  <si>
    <t>・Gクロスの上、10MAが上、平行して上昇している、</t>
    <rPh sb="6" eb="7">
      <t>ウエ</t>
    </rPh>
    <rPh sb="13" eb="14">
      <t>ウエ</t>
    </rPh>
    <rPh sb="15" eb="17">
      <t>ヘイコウ</t>
    </rPh>
    <rPh sb="19" eb="21">
      <t>ジョウショウ</t>
    </rPh>
    <phoneticPr fontId="1"/>
  </si>
  <si>
    <t>・Gクロスから５日後、その５日間疑似PB連続出現</t>
    <rPh sb="8" eb="9">
      <t>ヒ</t>
    </rPh>
    <rPh sb="9" eb="10">
      <t>ゴ</t>
    </rPh>
    <rPh sb="14" eb="16">
      <t>カカン</t>
    </rPh>
    <rPh sb="16" eb="18">
      <t>ギジ</t>
    </rPh>
    <rPh sb="20" eb="22">
      <t>レンゾク</t>
    </rPh>
    <rPh sb="22" eb="24">
      <t>シュツゲン</t>
    </rPh>
    <phoneticPr fontId="1"/>
  </si>
  <si>
    <t>・10MAが下、Dクロスから3日後、</t>
    <rPh sb="6" eb="7">
      <t>シタ</t>
    </rPh>
    <rPh sb="15" eb="17">
      <t>ニチゴ</t>
    </rPh>
    <phoneticPr fontId="1"/>
  </si>
  <si>
    <t>・20MAが上、Dクロスの後差が狭くなってきた</t>
    <rPh sb="6" eb="7">
      <t>ウエ</t>
    </rPh>
    <rPh sb="13" eb="14">
      <t>アト</t>
    </rPh>
    <rPh sb="14" eb="15">
      <t>サ</t>
    </rPh>
    <rPh sb="16" eb="17">
      <t>セマ</t>
    </rPh>
    <phoneticPr fontId="1"/>
  </si>
  <si>
    <t>・20MAが上、Dクロスの後差が広くなってきた</t>
    <rPh sb="6" eb="7">
      <t>ウエ</t>
    </rPh>
    <rPh sb="13" eb="14">
      <t>アト</t>
    </rPh>
    <rPh sb="14" eb="15">
      <t>サ</t>
    </rPh>
    <rPh sb="16" eb="17">
      <t>ヒロ</t>
    </rPh>
    <phoneticPr fontId="1"/>
  </si>
  <si>
    <t>・20MAが上、Dクロスの後差が狭くなってきた、Gクロスの手前</t>
    <rPh sb="6" eb="7">
      <t>ウエ</t>
    </rPh>
    <rPh sb="13" eb="14">
      <t>アト</t>
    </rPh>
    <rPh sb="14" eb="15">
      <t>サ</t>
    </rPh>
    <rPh sb="16" eb="17">
      <t>セマ</t>
    </rPh>
    <rPh sb="29" eb="31">
      <t>テマエ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</si>
</sst>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177" fontId="0" fillId="4" borderId="0" xfId="0" applyNumberFormat="1" applyFill="1">
      <alignment vertical="center"/>
    </xf>
    <xf numFmtId="0" fontId="0" fillId="4" borderId="0" xfId="0" applyFill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0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26</xdr:col>
      <xdr:colOff>0</xdr:colOff>
      <xdr:row>4</xdr:row>
      <xdr:rowOff>0</xdr:rowOff>
    </xdr:from>
    <xdr:to>
      <xdr:col>38</xdr:col>
      <xdr:colOff>342900</xdr:colOff>
      <xdr:row>22</xdr:row>
      <xdr:rowOff>64293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6F9B8A5-1B83-2E55-42DE-691B23D96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0" y="714375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0</xdr:rowOff>
    </xdr:from>
    <xdr:to>
      <xdr:col>38</xdr:col>
      <xdr:colOff>342900</xdr:colOff>
      <xdr:row>22</xdr:row>
      <xdr:rowOff>64293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8E515D2C-D414-8186-33B1-B20138781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0" y="714375"/>
          <a:ext cx="7772400" cy="3278981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0</xdr:col>
      <xdr:colOff>416719</xdr:colOff>
      <xdr:row>20</xdr:row>
      <xdr:rowOff>95249</xdr:rowOff>
    </xdr:from>
    <xdr:to>
      <xdr:col>13</xdr:col>
      <xdr:colOff>330994</xdr:colOff>
      <xdr:row>38</xdr:row>
      <xdr:rowOff>159542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CA548B1F-F793-3013-2943-9BDC4407D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719" y="3667124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0</xdr:col>
      <xdr:colOff>404813</xdr:colOff>
      <xdr:row>0</xdr:row>
      <xdr:rowOff>0</xdr:rowOff>
    </xdr:from>
    <xdr:to>
      <xdr:col>13</xdr:col>
      <xdr:colOff>319088</xdr:colOff>
      <xdr:row>18</xdr:row>
      <xdr:rowOff>64293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1632B0A7-114F-2477-077D-99623D4BA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3" y="0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13</xdr:col>
      <xdr:colOff>414338</xdr:colOff>
      <xdr:row>59</xdr:row>
      <xdr:rowOff>64294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71E40CAB-0B89-E458-D208-6BF425894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7322344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13</xdr:col>
      <xdr:colOff>414338</xdr:colOff>
      <xdr:row>79</xdr:row>
      <xdr:rowOff>64294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218B7DBB-780A-9BDE-1118-4C97A572BA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10894219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13</xdr:col>
      <xdr:colOff>414338</xdr:colOff>
      <xdr:row>99</xdr:row>
      <xdr:rowOff>64294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B6203E38-F904-74F1-D901-640D0FC40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14466094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13</xdr:col>
      <xdr:colOff>414338</xdr:colOff>
      <xdr:row>119</xdr:row>
      <xdr:rowOff>64294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74BA8B7E-28DD-FB4C-5D3E-70471B562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18037969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13</xdr:col>
      <xdr:colOff>414338</xdr:colOff>
      <xdr:row>139</xdr:row>
      <xdr:rowOff>64294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F93EFEF5-9BFB-5AA9-666F-7DE317D5B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21609844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13</xdr:col>
      <xdr:colOff>414338</xdr:colOff>
      <xdr:row>159</xdr:row>
      <xdr:rowOff>64294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AA6458AE-35FB-1E9C-4E6A-752267503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25181719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13</xdr:col>
      <xdr:colOff>414338</xdr:colOff>
      <xdr:row>179</xdr:row>
      <xdr:rowOff>64294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BB6D700B-FE2D-F05D-407F-10337B0631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28753594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13</xdr:col>
      <xdr:colOff>414338</xdr:colOff>
      <xdr:row>199</xdr:row>
      <xdr:rowOff>64294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EC32F56D-0779-0EDE-388C-59D97FDFB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32325469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201</xdr:row>
      <xdr:rowOff>0</xdr:rowOff>
    </xdr:from>
    <xdr:to>
      <xdr:col>13</xdr:col>
      <xdr:colOff>414338</xdr:colOff>
      <xdr:row>219</xdr:row>
      <xdr:rowOff>64294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E08E119D-EB49-D645-8A4E-B3CF09B96E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35897344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13</xdr:col>
      <xdr:colOff>414338</xdr:colOff>
      <xdr:row>239</xdr:row>
      <xdr:rowOff>64294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2567BF40-3BA1-90CD-3DB6-9FFE7FA3B5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39469219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241</xdr:row>
      <xdr:rowOff>0</xdr:rowOff>
    </xdr:from>
    <xdr:to>
      <xdr:col>13</xdr:col>
      <xdr:colOff>414338</xdr:colOff>
      <xdr:row>259</xdr:row>
      <xdr:rowOff>64294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id="{8FE18814-D8F9-7BE6-425D-C5401AD43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43041094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261</xdr:row>
      <xdr:rowOff>0</xdr:rowOff>
    </xdr:from>
    <xdr:to>
      <xdr:col>13</xdr:col>
      <xdr:colOff>414338</xdr:colOff>
      <xdr:row>279</xdr:row>
      <xdr:rowOff>64294</xdr:rowOff>
    </xdr:to>
    <xdr:pic>
      <xdr:nvPicPr>
        <xdr:cNvPr id="62" name="図 61">
          <a:extLst>
            <a:ext uri="{FF2B5EF4-FFF2-40B4-BE49-F238E27FC236}">
              <a16:creationId xmlns:a16="http://schemas.microsoft.com/office/drawing/2014/main" id="{FCA54D5E-DF98-4C51-0697-FE0D1B226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46612969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0</xdr:col>
      <xdr:colOff>464344</xdr:colOff>
      <xdr:row>281</xdr:row>
      <xdr:rowOff>119063</xdr:rowOff>
    </xdr:from>
    <xdr:to>
      <xdr:col>13</xdr:col>
      <xdr:colOff>378619</xdr:colOff>
      <xdr:row>300</xdr:row>
      <xdr:rowOff>4763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id="{9FB48A13-0543-F322-59D6-CE84139CB4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4" y="50303907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302</xdr:row>
      <xdr:rowOff>0</xdr:rowOff>
    </xdr:from>
    <xdr:to>
      <xdr:col>13</xdr:col>
      <xdr:colOff>414338</xdr:colOff>
      <xdr:row>320</xdr:row>
      <xdr:rowOff>64294</xdr:rowOff>
    </xdr:to>
    <xdr:pic>
      <xdr:nvPicPr>
        <xdr:cNvPr id="68" name="図 67">
          <a:extLst>
            <a:ext uri="{FF2B5EF4-FFF2-40B4-BE49-F238E27FC236}">
              <a16:creationId xmlns:a16="http://schemas.microsoft.com/office/drawing/2014/main" id="{AAF1A75C-3E3F-EF4B-68D9-6ABDE508E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53935313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</xdr:colOff>
      <xdr:row>322</xdr:row>
      <xdr:rowOff>11905</xdr:rowOff>
    </xdr:from>
    <xdr:to>
      <xdr:col>13</xdr:col>
      <xdr:colOff>438150</xdr:colOff>
      <xdr:row>340</xdr:row>
      <xdr:rowOff>76199</xdr:rowOff>
    </xdr:to>
    <xdr:pic>
      <xdr:nvPicPr>
        <xdr:cNvPr id="72" name="図 71">
          <a:extLst>
            <a:ext uri="{FF2B5EF4-FFF2-40B4-BE49-F238E27FC236}">
              <a16:creationId xmlns:a16="http://schemas.microsoft.com/office/drawing/2014/main" id="{A05BAD7E-D992-7B2C-A56F-A1A629187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57519093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476250</xdr:colOff>
      <xdr:row>342</xdr:row>
      <xdr:rowOff>119062</xdr:rowOff>
    </xdr:from>
    <xdr:to>
      <xdr:col>13</xdr:col>
      <xdr:colOff>390525</xdr:colOff>
      <xdr:row>361</xdr:row>
      <xdr:rowOff>4762</xdr:rowOff>
    </xdr:to>
    <xdr:pic>
      <xdr:nvPicPr>
        <xdr:cNvPr id="74" name="図 73">
          <a:extLst>
            <a:ext uri="{FF2B5EF4-FFF2-40B4-BE49-F238E27FC236}">
              <a16:creationId xmlns:a16="http://schemas.microsoft.com/office/drawing/2014/main" id="{2AF3F6E5-D998-7E48-7F9D-69F0AF62E4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61198125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363</xdr:row>
      <xdr:rowOff>0</xdr:rowOff>
    </xdr:from>
    <xdr:to>
      <xdr:col>13</xdr:col>
      <xdr:colOff>414338</xdr:colOff>
      <xdr:row>381</xdr:row>
      <xdr:rowOff>64293</xdr:rowOff>
    </xdr:to>
    <xdr:pic>
      <xdr:nvPicPr>
        <xdr:cNvPr id="76" name="図 75">
          <a:extLst>
            <a:ext uri="{FF2B5EF4-FFF2-40B4-BE49-F238E27FC236}">
              <a16:creationId xmlns:a16="http://schemas.microsoft.com/office/drawing/2014/main" id="{7B1316A1-E155-79C5-2262-C867D31B5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64829531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384</xdr:row>
      <xdr:rowOff>0</xdr:rowOff>
    </xdr:from>
    <xdr:to>
      <xdr:col>13</xdr:col>
      <xdr:colOff>414338</xdr:colOff>
      <xdr:row>402</xdr:row>
      <xdr:rowOff>64293</xdr:rowOff>
    </xdr:to>
    <xdr:pic>
      <xdr:nvPicPr>
        <xdr:cNvPr id="78" name="図 77">
          <a:extLst>
            <a:ext uri="{FF2B5EF4-FFF2-40B4-BE49-F238E27FC236}">
              <a16:creationId xmlns:a16="http://schemas.microsoft.com/office/drawing/2014/main" id="{EFD8174B-75EE-60DE-81A1-4746526E7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68580000"/>
          <a:ext cx="7772400" cy="32789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404</xdr:row>
      <xdr:rowOff>0</xdr:rowOff>
    </xdr:from>
    <xdr:to>
      <xdr:col>13</xdr:col>
      <xdr:colOff>414338</xdr:colOff>
      <xdr:row>422</xdr:row>
      <xdr:rowOff>64293</xdr:rowOff>
    </xdr:to>
    <xdr:pic>
      <xdr:nvPicPr>
        <xdr:cNvPr id="80" name="図 79">
          <a:extLst>
            <a:ext uri="{FF2B5EF4-FFF2-40B4-BE49-F238E27FC236}">
              <a16:creationId xmlns:a16="http://schemas.microsoft.com/office/drawing/2014/main" id="{9396FFC7-3CBF-060C-34AA-A70023250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72151875"/>
          <a:ext cx="7772400" cy="3278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4"/>
  <sheetViews>
    <sheetView zoomScaleNormal="10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D42" sqref="D4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81" t="s">
        <v>3</v>
      </c>
      <c r="H6" s="82"/>
      <c r="I6" s="88"/>
      <c r="J6" s="81" t="s">
        <v>24</v>
      </c>
      <c r="K6" s="82"/>
      <c r="L6" s="88"/>
      <c r="M6" s="81" t="s">
        <v>25</v>
      </c>
      <c r="N6" s="82"/>
      <c r="O6" s="88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5" t="s">
        <v>24</v>
      </c>
      <c r="K8" s="86"/>
      <c r="L8" s="87"/>
      <c r="M8" s="85"/>
      <c r="N8" s="86"/>
      <c r="O8" s="87"/>
    </row>
    <row r="9" spans="1:18" x14ac:dyDescent="0.4">
      <c r="A9" s="7">
        <v>1</v>
      </c>
      <c r="B9" s="21">
        <v>43878</v>
      </c>
      <c r="C9" s="47">
        <v>1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79" t="s">
        <v>41</v>
      </c>
      <c r="Q9" s="20"/>
      <c r="R9" s="20"/>
    </row>
    <row r="10" spans="1:18" x14ac:dyDescent="0.4">
      <c r="A10" s="7">
        <v>2</v>
      </c>
      <c r="B10" s="4">
        <v>43878</v>
      </c>
      <c r="C10" s="44">
        <v>1</v>
      </c>
      <c r="D10" s="53">
        <v>1.27</v>
      </c>
      <c r="E10" s="54">
        <v>1.5</v>
      </c>
      <c r="F10" s="78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79" t="s">
        <v>42</v>
      </c>
      <c r="Q10" s="20"/>
      <c r="R10" s="20"/>
    </row>
    <row r="11" spans="1:18" x14ac:dyDescent="0.4">
      <c r="A11" s="7">
        <v>3</v>
      </c>
      <c r="B11" s="4">
        <v>43892</v>
      </c>
      <c r="C11" s="44">
        <v>2</v>
      </c>
      <c r="D11" s="53">
        <v>-1</v>
      </c>
      <c r="E11" s="54">
        <v>-1</v>
      </c>
      <c r="F11" s="73">
        <v>-1</v>
      </c>
      <c r="G11" s="20">
        <f t="shared" si="2"/>
        <v>104532.20616999999</v>
      </c>
      <c r="H11" s="20">
        <f t="shared" si="3"/>
        <v>105926.425</v>
      </c>
      <c r="I11" s="20">
        <f t="shared" si="4"/>
        <v>108989.2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-3232.9548299999997</v>
      </c>
      <c r="N11" s="42">
        <f t="shared" si="9"/>
        <v>-3276.0749999999998</v>
      </c>
      <c r="O11" s="43">
        <f t="shared" si="10"/>
        <v>-3370.7999999999997</v>
      </c>
      <c r="P11" s="20" t="s">
        <v>40</v>
      </c>
      <c r="Q11" s="20"/>
      <c r="R11" s="20"/>
    </row>
    <row r="12" spans="1:18" x14ac:dyDescent="0.4">
      <c r="A12" s="7">
        <v>4</v>
      </c>
      <c r="B12" s="4">
        <v>43899</v>
      </c>
      <c r="C12" s="44">
        <v>1</v>
      </c>
      <c r="D12" s="53">
        <v>-1</v>
      </c>
      <c r="E12" s="54">
        <v>-1</v>
      </c>
      <c r="F12" s="55">
        <v>-1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3135.9661850999996</v>
      </c>
      <c r="K12" s="42">
        <f t="shared" si="6"/>
        <v>3177.7927500000001</v>
      </c>
      <c r="L12" s="43">
        <f t="shared" si="7"/>
        <v>3269.6759999999999</v>
      </c>
      <c r="M12" s="41">
        <f t="shared" si="8"/>
        <v>-3135.9661850999996</v>
      </c>
      <c r="N12" s="42">
        <f t="shared" si="9"/>
        <v>-3177.7927500000001</v>
      </c>
      <c r="O12" s="43">
        <f t="shared" si="10"/>
        <v>-3269.6759999999999</v>
      </c>
      <c r="P12" s="20" t="s">
        <v>41</v>
      </c>
      <c r="Q12" s="20"/>
      <c r="R12" s="20"/>
    </row>
    <row r="13" spans="1:18" x14ac:dyDescent="0.4">
      <c r="A13" s="7">
        <v>5</v>
      </c>
      <c r="B13" s="4">
        <v>43915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98354.352785352996</v>
      </c>
      <c r="H13" s="20">
        <f t="shared" si="3"/>
        <v>99666.173282500007</v>
      </c>
      <c r="I13" s="20">
        <f t="shared" si="4"/>
        <v>102547.93827999999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-3041.8871995469995</v>
      </c>
      <c r="N13" s="42">
        <f t="shared" ref="N13:N58" si="15">IF(E13="","",K13*E13)</f>
        <v>-3082.4589675000002</v>
      </c>
      <c r="O13" s="43">
        <f t="shared" ref="O13:O58" si="16">IF(F13="","",L13*F13)</f>
        <v>-3171.5857199999996</v>
      </c>
      <c r="P13" s="20" t="s">
        <v>41</v>
      </c>
      <c r="Q13" s="20"/>
      <c r="R13" s="20"/>
    </row>
    <row r="14" spans="1:18" x14ac:dyDescent="0.4">
      <c r="A14" s="7">
        <v>6</v>
      </c>
      <c r="B14" s="4">
        <v>43917</v>
      </c>
      <c r="C14" s="44">
        <v>1</v>
      </c>
      <c r="D14" s="53">
        <v>-1</v>
      </c>
      <c r="E14" s="54">
        <v>-1</v>
      </c>
      <c r="F14" s="55">
        <v>-1</v>
      </c>
      <c r="G14" s="20">
        <f t="shared" si="2"/>
        <v>95403.722201792407</v>
      </c>
      <c r="H14" s="20">
        <f t="shared" si="3"/>
        <v>96676.188084025009</v>
      </c>
      <c r="I14" s="20">
        <f t="shared" si="4"/>
        <v>99471.500131599983</v>
      </c>
      <c r="J14" s="41">
        <f t="shared" si="11"/>
        <v>2950.6305835605899</v>
      </c>
      <c r="K14" s="42">
        <f t="shared" si="12"/>
        <v>2989.9851984750003</v>
      </c>
      <c r="L14" s="43">
        <f t="shared" si="13"/>
        <v>3076.4381483999996</v>
      </c>
      <c r="M14" s="41">
        <f t="shared" si="14"/>
        <v>-2950.6305835605899</v>
      </c>
      <c r="N14" s="42">
        <f t="shared" si="15"/>
        <v>-2989.9851984750003</v>
      </c>
      <c r="O14" s="43">
        <f t="shared" si="16"/>
        <v>-3076.4381483999996</v>
      </c>
      <c r="P14" s="20" t="s">
        <v>51</v>
      </c>
      <c r="Q14" s="20"/>
      <c r="R14" s="20"/>
    </row>
    <row r="15" spans="1:18" x14ac:dyDescent="0.4">
      <c r="A15" s="7">
        <v>7</v>
      </c>
      <c r="B15" s="4">
        <v>43926</v>
      </c>
      <c r="C15" s="44">
        <v>1</v>
      </c>
      <c r="D15" s="53">
        <v>1.27</v>
      </c>
      <c r="E15" s="54">
        <v>1.5</v>
      </c>
      <c r="F15" s="55">
        <v>2</v>
      </c>
      <c r="G15" s="20">
        <f t="shared" si="2"/>
        <v>99038.6040176807</v>
      </c>
      <c r="H15" s="20">
        <f t="shared" si="3"/>
        <v>101026.61654780613</v>
      </c>
      <c r="I15" s="20">
        <f t="shared" si="4"/>
        <v>105439.79013949598</v>
      </c>
      <c r="J15" s="41">
        <f t="shared" si="11"/>
        <v>2862.1116660537723</v>
      </c>
      <c r="K15" s="42">
        <f t="shared" si="12"/>
        <v>2900.2856425207501</v>
      </c>
      <c r="L15" s="43">
        <f t="shared" si="13"/>
        <v>2984.1450039479996</v>
      </c>
      <c r="M15" s="41">
        <f t="shared" si="14"/>
        <v>3634.8818158882909</v>
      </c>
      <c r="N15" s="42">
        <f t="shared" si="15"/>
        <v>4350.4284637811252</v>
      </c>
      <c r="O15" s="43">
        <f t="shared" si="16"/>
        <v>5968.2900078959992</v>
      </c>
      <c r="P15" s="20" t="s">
        <v>41</v>
      </c>
      <c r="Q15" s="20"/>
      <c r="R15" s="20"/>
    </row>
    <row r="16" spans="1:18" x14ac:dyDescent="0.4">
      <c r="A16" s="7">
        <v>8</v>
      </c>
      <c r="B16" s="4">
        <v>43928</v>
      </c>
      <c r="C16" s="44">
        <v>1</v>
      </c>
      <c r="D16" s="53">
        <v>-1</v>
      </c>
      <c r="E16" s="54">
        <v>-1</v>
      </c>
      <c r="F16" s="55">
        <v>-1</v>
      </c>
      <c r="G16" s="20">
        <f t="shared" si="2"/>
        <v>96067.445897150275</v>
      </c>
      <c r="H16" s="20">
        <f t="shared" si="3"/>
        <v>97995.818051371942</v>
      </c>
      <c r="I16" s="20">
        <f t="shared" si="4"/>
        <v>102276.5964353111</v>
      </c>
      <c r="J16" s="41">
        <f t="shared" si="11"/>
        <v>2971.158120530421</v>
      </c>
      <c r="K16" s="42">
        <f t="shared" si="12"/>
        <v>3030.798496434184</v>
      </c>
      <c r="L16" s="43">
        <f t="shared" si="13"/>
        <v>3163.1937041848792</v>
      </c>
      <c r="M16" s="41">
        <f t="shared" si="14"/>
        <v>-2971.158120530421</v>
      </c>
      <c r="N16" s="42">
        <f t="shared" si="15"/>
        <v>-3030.798496434184</v>
      </c>
      <c r="O16" s="43">
        <f t="shared" si="16"/>
        <v>-3163.1937041848792</v>
      </c>
      <c r="P16" s="20" t="s">
        <v>41</v>
      </c>
      <c r="Q16" s="20"/>
      <c r="R16" s="20"/>
    </row>
    <row r="17" spans="1:20" x14ac:dyDescent="0.4">
      <c r="A17" s="7">
        <v>9</v>
      </c>
      <c r="B17" s="4">
        <v>43955</v>
      </c>
      <c r="C17" s="44">
        <v>1</v>
      </c>
      <c r="D17" s="53">
        <v>-1</v>
      </c>
      <c r="E17" s="54">
        <v>-1</v>
      </c>
      <c r="F17" s="55">
        <v>-1</v>
      </c>
      <c r="G17" s="20">
        <f t="shared" si="2"/>
        <v>93185.422520235763</v>
      </c>
      <c r="H17" s="20">
        <f t="shared" si="3"/>
        <v>95055.943509830788</v>
      </c>
      <c r="I17" s="20">
        <f t="shared" si="4"/>
        <v>99208.298542251767</v>
      </c>
      <c r="J17" s="41">
        <f t="shared" si="11"/>
        <v>2882.0233769145079</v>
      </c>
      <c r="K17" s="42">
        <f t="shared" si="12"/>
        <v>2939.8745415411581</v>
      </c>
      <c r="L17" s="43">
        <f t="shared" si="13"/>
        <v>3068.2978930593331</v>
      </c>
      <c r="M17" s="41">
        <f t="shared" si="14"/>
        <v>-2882.0233769145079</v>
      </c>
      <c r="N17" s="42">
        <f t="shared" si="15"/>
        <v>-2939.8745415411581</v>
      </c>
      <c r="O17" s="43">
        <f t="shared" si="16"/>
        <v>-3068.2978930593331</v>
      </c>
      <c r="P17" s="20" t="s">
        <v>42</v>
      </c>
      <c r="Q17" s="20"/>
      <c r="R17" s="20"/>
    </row>
    <row r="18" spans="1:20" x14ac:dyDescent="0.4">
      <c r="A18" s="7">
        <v>10</v>
      </c>
      <c r="B18" s="4">
        <v>43980</v>
      </c>
      <c r="C18" s="44">
        <v>1</v>
      </c>
      <c r="D18" s="53">
        <v>1.27</v>
      </c>
      <c r="E18" s="54">
        <v>1.5</v>
      </c>
      <c r="F18" s="55">
        <v>2</v>
      </c>
      <c r="G18" s="20">
        <f t="shared" si="2"/>
        <v>96735.787118256747</v>
      </c>
      <c r="H18" s="20">
        <f t="shared" si="3"/>
        <v>99333.460967773179</v>
      </c>
      <c r="I18" s="20">
        <f t="shared" si="4"/>
        <v>105160.79645478688</v>
      </c>
      <c r="J18" s="41">
        <f t="shared" si="11"/>
        <v>2795.5626756070728</v>
      </c>
      <c r="K18" s="42">
        <f t="shared" si="12"/>
        <v>2851.6783052949236</v>
      </c>
      <c r="L18" s="43">
        <f t="shared" si="13"/>
        <v>2976.2489562675528</v>
      </c>
      <c r="M18" s="41">
        <f t="shared" si="14"/>
        <v>3550.3645980209826</v>
      </c>
      <c r="N18" s="42">
        <f t="shared" si="15"/>
        <v>4277.5174579423856</v>
      </c>
      <c r="O18" s="43">
        <f t="shared" si="16"/>
        <v>5952.4979125351056</v>
      </c>
      <c r="P18" s="79" t="s">
        <v>52</v>
      </c>
      <c r="Q18" s="79"/>
      <c r="R18" s="79"/>
      <c r="S18" s="80"/>
      <c r="T18" s="80"/>
    </row>
    <row r="19" spans="1:20" x14ac:dyDescent="0.4">
      <c r="A19" s="7">
        <v>11</v>
      </c>
      <c r="B19" s="4">
        <v>43983</v>
      </c>
      <c r="C19" s="44">
        <v>1</v>
      </c>
      <c r="D19" s="53">
        <v>-1</v>
      </c>
      <c r="E19" s="54">
        <v>-1</v>
      </c>
      <c r="F19" s="55">
        <v>-1</v>
      </c>
      <c r="G19" s="20">
        <f t="shared" si="2"/>
        <v>93833.713504709041</v>
      </c>
      <c r="H19" s="20">
        <f t="shared" si="3"/>
        <v>96353.457138739977</v>
      </c>
      <c r="I19" s="20">
        <f t="shared" si="4"/>
        <v>102005.97256114327</v>
      </c>
      <c r="J19" s="41">
        <f t="shared" si="11"/>
        <v>2902.0736135477023</v>
      </c>
      <c r="K19" s="42">
        <f t="shared" si="12"/>
        <v>2980.0038290331954</v>
      </c>
      <c r="L19" s="43">
        <f t="shared" si="13"/>
        <v>3154.823893643606</v>
      </c>
      <c r="M19" s="41">
        <f t="shared" si="14"/>
        <v>-2902.0736135477023</v>
      </c>
      <c r="N19" s="42">
        <f t="shared" si="15"/>
        <v>-2980.0038290331954</v>
      </c>
      <c r="O19" s="43">
        <f t="shared" si="16"/>
        <v>-3154.823893643606</v>
      </c>
      <c r="P19" s="20" t="s">
        <v>42</v>
      </c>
      <c r="Q19" s="20"/>
      <c r="R19" s="20"/>
    </row>
    <row r="20" spans="1:20" x14ac:dyDescent="0.4">
      <c r="A20" s="7">
        <v>12</v>
      </c>
      <c r="B20" s="4">
        <v>44011</v>
      </c>
      <c r="C20" s="44">
        <v>1</v>
      </c>
      <c r="D20" s="53">
        <v>1.27</v>
      </c>
      <c r="E20" s="54">
        <v>1.5</v>
      </c>
      <c r="F20" s="55">
        <v>2</v>
      </c>
      <c r="G20" s="20">
        <f t="shared" ref="G20:G40" si="17">IF(D20="","",G19+M20)</f>
        <v>97408.777989238457</v>
      </c>
      <c r="H20" s="20">
        <f t="shared" ref="H20:H40" si="18">IF(E20="","",H19+N20)</f>
        <v>100689.36270998328</v>
      </c>
      <c r="I20" s="20">
        <f t="shared" ref="I20:I40" si="19">IF(F20="","",I19+O20)</f>
        <v>108126.33091481186</v>
      </c>
      <c r="J20" s="41">
        <f t="shared" ref="J20:J40" si="20">IF(G19="","",G19*0.03)</f>
        <v>2815.0114051412711</v>
      </c>
      <c r="K20" s="42">
        <f t="shared" ref="K20:K40" si="21">IF(H19="","",H19*0.03)</f>
        <v>2890.6037141621991</v>
      </c>
      <c r="L20" s="43">
        <f t="shared" ref="L20:L40" si="22">IF(I19="","",I19*0.03)</f>
        <v>3060.1791768342978</v>
      </c>
      <c r="M20" s="41">
        <f t="shared" ref="M20:M40" si="23">IF(D20="","",J20*D20)</f>
        <v>3575.0644845294141</v>
      </c>
      <c r="N20" s="42">
        <f t="shared" ref="N20:N40" si="24">IF(E20="","",K20*E20)</f>
        <v>4335.9055712432983</v>
      </c>
      <c r="O20" s="43">
        <f t="shared" ref="O20:O40" si="25">IF(F20="","",L20*F20)</f>
        <v>6120.3583536685956</v>
      </c>
      <c r="P20" s="20" t="s">
        <v>53</v>
      </c>
      <c r="Q20" s="20"/>
      <c r="R20" s="20"/>
    </row>
    <row r="21" spans="1:20" x14ac:dyDescent="0.4">
      <c r="A21" s="7">
        <v>13</v>
      </c>
      <c r="B21" s="4">
        <v>44041</v>
      </c>
      <c r="C21" s="44">
        <v>1</v>
      </c>
      <c r="D21" s="53">
        <v>-1</v>
      </c>
      <c r="E21" s="54">
        <v>-1</v>
      </c>
      <c r="F21" s="55">
        <v>-1</v>
      </c>
      <c r="G21" s="20">
        <f t="shared" si="17"/>
        <v>94486.514649561301</v>
      </c>
      <c r="H21" s="20">
        <f t="shared" si="18"/>
        <v>97668.681828683781</v>
      </c>
      <c r="I21" s="20">
        <f t="shared" si="19"/>
        <v>104882.54098736749</v>
      </c>
      <c r="J21" s="41">
        <f t="shared" si="20"/>
        <v>2922.2633396771535</v>
      </c>
      <c r="K21" s="42">
        <f t="shared" si="21"/>
        <v>3020.6808812994982</v>
      </c>
      <c r="L21" s="43">
        <f t="shared" si="22"/>
        <v>3243.7899274443557</v>
      </c>
      <c r="M21" s="41">
        <f t="shared" si="23"/>
        <v>-2922.2633396771535</v>
      </c>
      <c r="N21" s="42">
        <f t="shared" si="24"/>
        <v>-3020.6808812994982</v>
      </c>
      <c r="O21" s="43">
        <f t="shared" si="25"/>
        <v>-3243.7899274443557</v>
      </c>
      <c r="P21" s="20" t="s">
        <v>42</v>
      </c>
      <c r="Q21" s="20"/>
      <c r="R21" s="20"/>
    </row>
    <row r="22" spans="1:20" x14ac:dyDescent="0.4">
      <c r="A22" s="7">
        <v>14</v>
      </c>
      <c r="B22" s="4">
        <v>44043</v>
      </c>
      <c r="C22" s="44">
        <v>1</v>
      </c>
      <c r="D22" s="53">
        <v>-1</v>
      </c>
      <c r="E22" s="54">
        <v>-1</v>
      </c>
      <c r="F22" s="78">
        <v>-1</v>
      </c>
      <c r="G22" s="20">
        <f t="shared" si="17"/>
        <v>91651.919210074455</v>
      </c>
      <c r="H22" s="20">
        <f t="shared" si="18"/>
        <v>94738.621373823262</v>
      </c>
      <c r="I22" s="20">
        <f t="shared" si="19"/>
        <v>101736.06475774647</v>
      </c>
      <c r="J22" s="41">
        <f t="shared" si="20"/>
        <v>2834.595439486839</v>
      </c>
      <c r="K22" s="42">
        <f t="shared" si="21"/>
        <v>2930.0604548605133</v>
      </c>
      <c r="L22" s="43">
        <f t="shared" si="22"/>
        <v>3146.4762296210247</v>
      </c>
      <c r="M22" s="41">
        <f t="shared" si="23"/>
        <v>-2834.595439486839</v>
      </c>
      <c r="N22" s="42">
        <f t="shared" si="24"/>
        <v>-2930.0604548605133</v>
      </c>
      <c r="O22" s="43">
        <f t="shared" si="25"/>
        <v>-3146.4762296210247</v>
      </c>
      <c r="P22" s="79" t="s">
        <v>42</v>
      </c>
      <c r="Q22" s="20"/>
      <c r="R22" s="20"/>
    </row>
    <row r="23" spans="1:20" x14ac:dyDescent="0.4">
      <c r="A23" s="7">
        <v>15</v>
      </c>
      <c r="B23" s="4">
        <v>44053</v>
      </c>
      <c r="C23" s="44">
        <v>2</v>
      </c>
      <c r="D23" s="53">
        <v>1.27</v>
      </c>
      <c r="E23" s="54">
        <v>1.5</v>
      </c>
      <c r="F23" s="73">
        <v>2</v>
      </c>
      <c r="G23" s="20">
        <f t="shared" si="17"/>
        <v>95143.857331978288</v>
      </c>
      <c r="H23" s="20">
        <f t="shared" si="18"/>
        <v>99001.859335645306</v>
      </c>
      <c r="I23" s="20">
        <f t="shared" si="19"/>
        <v>107840.22864321126</v>
      </c>
      <c r="J23" s="41">
        <f t="shared" si="20"/>
        <v>2749.5575763022334</v>
      </c>
      <c r="K23" s="42">
        <f t="shared" si="21"/>
        <v>2842.1586412146976</v>
      </c>
      <c r="L23" s="43">
        <f t="shared" si="22"/>
        <v>3052.0819427323941</v>
      </c>
      <c r="M23" s="41">
        <f t="shared" si="23"/>
        <v>3491.9381219038364</v>
      </c>
      <c r="N23" s="42">
        <f t="shared" si="24"/>
        <v>4263.2379618220466</v>
      </c>
      <c r="O23" s="43">
        <f t="shared" si="25"/>
        <v>6104.1638854647881</v>
      </c>
      <c r="P23" s="20" t="s">
        <v>54</v>
      </c>
      <c r="Q23" s="20"/>
      <c r="R23" s="20"/>
    </row>
    <row r="24" spans="1:20" x14ac:dyDescent="0.4">
      <c r="A24" s="7">
        <v>16</v>
      </c>
      <c r="B24" s="4">
        <v>44076</v>
      </c>
      <c r="C24" s="44">
        <v>2</v>
      </c>
      <c r="D24" s="53">
        <v>1.27</v>
      </c>
      <c r="E24" s="54">
        <v>1.5</v>
      </c>
      <c r="F24" s="78">
        <v>2</v>
      </c>
      <c r="G24" s="20">
        <f t="shared" si="17"/>
        <v>98768.838296326663</v>
      </c>
      <c r="H24" s="20">
        <f t="shared" si="18"/>
        <v>103456.94300574934</v>
      </c>
      <c r="I24" s="20">
        <f t="shared" si="19"/>
        <v>114310.64236180394</v>
      </c>
      <c r="J24" s="41">
        <f t="shared" si="20"/>
        <v>2854.3157199593484</v>
      </c>
      <c r="K24" s="42">
        <f t="shared" si="21"/>
        <v>2970.0557800693591</v>
      </c>
      <c r="L24" s="43">
        <f t="shared" si="22"/>
        <v>3235.2068592963378</v>
      </c>
      <c r="M24" s="41">
        <f t="shared" si="23"/>
        <v>3624.9809643483727</v>
      </c>
      <c r="N24" s="42">
        <f t="shared" si="24"/>
        <v>4455.0836701040389</v>
      </c>
      <c r="O24" s="43">
        <f t="shared" si="25"/>
        <v>6470.4137185926757</v>
      </c>
      <c r="P24" s="79" t="s">
        <v>43</v>
      </c>
      <c r="Q24" s="20"/>
      <c r="R24" s="20"/>
    </row>
    <row r="25" spans="1:20" x14ac:dyDescent="0.4">
      <c r="A25" s="7">
        <v>17</v>
      </c>
      <c r="B25" s="4">
        <v>44083</v>
      </c>
      <c r="C25" s="44">
        <v>1</v>
      </c>
      <c r="D25" s="53">
        <v>1.27</v>
      </c>
      <c r="E25" s="54">
        <v>1.5</v>
      </c>
      <c r="F25" s="55">
        <v>2</v>
      </c>
      <c r="G25" s="20">
        <f t="shared" si="17"/>
        <v>102531.93103541671</v>
      </c>
      <c r="H25" s="20">
        <f t="shared" si="18"/>
        <v>108112.50544100806</v>
      </c>
      <c r="I25" s="20">
        <f t="shared" si="19"/>
        <v>121169.28090351218</v>
      </c>
      <c r="J25" s="41">
        <f t="shared" si="20"/>
        <v>2963.0651488897997</v>
      </c>
      <c r="K25" s="42">
        <f t="shared" si="21"/>
        <v>3103.7082901724802</v>
      </c>
      <c r="L25" s="43">
        <f t="shared" si="22"/>
        <v>3429.3192708541183</v>
      </c>
      <c r="M25" s="41">
        <f t="shared" si="23"/>
        <v>3763.0927390900456</v>
      </c>
      <c r="N25" s="42">
        <f t="shared" si="24"/>
        <v>4655.5624352587201</v>
      </c>
      <c r="O25" s="43">
        <f t="shared" si="25"/>
        <v>6858.6385417082365</v>
      </c>
      <c r="P25" s="20" t="s">
        <v>44</v>
      </c>
      <c r="Q25" s="20"/>
      <c r="R25" s="20"/>
    </row>
    <row r="26" spans="1:20" x14ac:dyDescent="0.4">
      <c r="A26" s="7">
        <v>18</v>
      </c>
      <c r="B26" s="4">
        <v>44116</v>
      </c>
      <c r="C26" s="44">
        <v>1</v>
      </c>
      <c r="D26" s="53">
        <v>-1</v>
      </c>
      <c r="E26" s="54">
        <v>-1</v>
      </c>
      <c r="F26" s="55">
        <v>-1</v>
      </c>
      <c r="G26" s="20">
        <f t="shared" si="17"/>
        <v>99455.973104354212</v>
      </c>
      <c r="H26" s="20">
        <f t="shared" si="18"/>
        <v>104869.13027777782</v>
      </c>
      <c r="I26" s="20">
        <f t="shared" si="19"/>
        <v>117534.2024764068</v>
      </c>
      <c r="J26" s="41">
        <f t="shared" si="20"/>
        <v>3075.9579310625013</v>
      </c>
      <c r="K26" s="42">
        <f t="shared" si="21"/>
        <v>3243.3751632302419</v>
      </c>
      <c r="L26" s="43">
        <f t="shared" si="22"/>
        <v>3635.0784271053653</v>
      </c>
      <c r="M26" s="41">
        <f t="shared" si="23"/>
        <v>-3075.9579310625013</v>
      </c>
      <c r="N26" s="42">
        <f t="shared" si="24"/>
        <v>-3243.3751632302419</v>
      </c>
      <c r="O26" s="43">
        <f t="shared" si="25"/>
        <v>-3635.0784271053653</v>
      </c>
      <c r="P26" s="20" t="s">
        <v>41</v>
      </c>
      <c r="Q26" s="20"/>
      <c r="R26" s="20"/>
    </row>
    <row r="27" spans="1:20" x14ac:dyDescent="0.4">
      <c r="A27" s="7">
        <v>19</v>
      </c>
      <c r="B27" s="4">
        <v>44124</v>
      </c>
      <c r="C27" s="44">
        <v>1</v>
      </c>
      <c r="D27" s="53">
        <v>-1</v>
      </c>
      <c r="E27" s="54">
        <v>-1</v>
      </c>
      <c r="F27" s="55">
        <v>-1</v>
      </c>
      <c r="G27" s="20">
        <f t="shared" si="17"/>
        <v>96472.293911223591</v>
      </c>
      <c r="H27" s="20">
        <f t="shared" si="18"/>
        <v>101723.05636944449</v>
      </c>
      <c r="I27" s="20">
        <f t="shared" si="19"/>
        <v>114008.17640211459</v>
      </c>
      <c r="J27" s="41">
        <f t="shared" si="20"/>
        <v>2983.6791931306261</v>
      </c>
      <c r="K27" s="42">
        <f t="shared" si="21"/>
        <v>3146.0739083333347</v>
      </c>
      <c r="L27" s="43">
        <f t="shared" si="22"/>
        <v>3526.0260742922042</v>
      </c>
      <c r="M27" s="41">
        <f t="shared" si="23"/>
        <v>-2983.6791931306261</v>
      </c>
      <c r="N27" s="42">
        <f t="shared" si="24"/>
        <v>-3146.0739083333347</v>
      </c>
      <c r="O27" s="43">
        <f t="shared" si="25"/>
        <v>-3526.0260742922042</v>
      </c>
      <c r="P27" s="20" t="s">
        <v>45</v>
      </c>
      <c r="Q27" s="20"/>
      <c r="R27" s="20"/>
    </row>
    <row r="28" spans="1:20" x14ac:dyDescent="0.4">
      <c r="A28" s="7">
        <v>20</v>
      </c>
      <c r="B28" s="4">
        <v>44124</v>
      </c>
      <c r="C28" s="44">
        <v>1</v>
      </c>
      <c r="D28" s="53">
        <v>1.27</v>
      </c>
      <c r="E28" s="54">
        <v>1.5</v>
      </c>
      <c r="F28" s="55">
        <v>2</v>
      </c>
      <c r="G28" s="20">
        <f t="shared" si="17"/>
        <v>100147.88830924121</v>
      </c>
      <c r="H28" s="20">
        <f t="shared" si="18"/>
        <v>106300.59390606949</v>
      </c>
      <c r="I28" s="20">
        <f t="shared" si="19"/>
        <v>120848.66698624147</v>
      </c>
      <c r="J28" s="41">
        <f t="shared" si="20"/>
        <v>2894.1688173367074</v>
      </c>
      <c r="K28" s="42">
        <f t="shared" si="21"/>
        <v>3051.6916910833343</v>
      </c>
      <c r="L28" s="43">
        <f t="shared" si="22"/>
        <v>3420.2452920634378</v>
      </c>
      <c r="M28" s="41">
        <f t="shared" si="23"/>
        <v>3675.5943980176185</v>
      </c>
      <c r="N28" s="42">
        <f t="shared" si="24"/>
        <v>4577.5375366250009</v>
      </c>
      <c r="O28" s="43">
        <f t="shared" si="25"/>
        <v>6840.4905841268755</v>
      </c>
      <c r="P28" s="79" t="s">
        <v>41</v>
      </c>
      <c r="Q28" s="20"/>
      <c r="R28" s="20"/>
    </row>
    <row r="29" spans="1:20" x14ac:dyDescent="0.4">
      <c r="A29" s="7">
        <v>21</v>
      </c>
      <c r="B29" s="4">
        <v>44162</v>
      </c>
      <c r="C29" s="44">
        <v>2</v>
      </c>
      <c r="D29" s="53">
        <v>1.27</v>
      </c>
      <c r="E29" s="54">
        <v>1.5</v>
      </c>
      <c r="F29" s="78">
        <v>2</v>
      </c>
      <c r="G29" s="20">
        <f t="shared" si="17"/>
        <v>103963.52285382331</v>
      </c>
      <c r="H29" s="20">
        <f t="shared" si="18"/>
        <v>111084.12063184263</v>
      </c>
      <c r="I29" s="20">
        <f t="shared" si="19"/>
        <v>128099.58700541596</v>
      </c>
      <c r="J29" s="41">
        <f t="shared" si="20"/>
        <v>3004.4366492772365</v>
      </c>
      <c r="K29" s="42">
        <f t="shared" si="21"/>
        <v>3189.0178171820849</v>
      </c>
      <c r="L29" s="43">
        <f t="shared" si="22"/>
        <v>3625.4600095872438</v>
      </c>
      <c r="M29" s="41">
        <f t="shared" si="23"/>
        <v>3815.6345445820903</v>
      </c>
      <c r="N29" s="42">
        <f t="shared" si="24"/>
        <v>4783.5267257731275</v>
      </c>
      <c r="O29" s="43">
        <f t="shared" si="25"/>
        <v>7250.9200191744876</v>
      </c>
      <c r="P29" s="20" t="s">
        <v>46</v>
      </c>
      <c r="Q29" s="20"/>
      <c r="R29" s="20"/>
    </row>
    <row r="30" spans="1:20" x14ac:dyDescent="0.4">
      <c r="A30" s="7">
        <v>22</v>
      </c>
      <c r="B30" s="4">
        <v>44175</v>
      </c>
      <c r="C30" s="44">
        <v>2</v>
      </c>
      <c r="D30" s="53">
        <v>-1</v>
      </c>
      <c r="E30" s="54">
        <v>-1</v>
      </c>
      <c r="F30" s="73">
        <v>-1</v>
      </c>
      <c r="G30" s="20">
        <f t="shared" si="17"/>
        <v>100844.61716820861</v>
      </c>
      <c r="H30" s="20">
        <f t="shared" si="18"/>
        <v>107751.59701288735</v>
      </c>
      <c r="I30" s="20">
        <f t="shared" si="19"/>
        <v>124256.59939525348</v>
      </c>
      <c r="J30" s="41">
        <f t="shared" si="20"/>
        <v>3118.905685614699</v>
      </c>
      <c r="K30" s="42">
        <f t="shared" si="21"/>
        <v>3332.5236189552788</v>
      </c>
      <c r="L30" s="43">
        <f t="shared" si="22"/>
        <v>3842.9876101624786</v>
      </c>
      <c r="M30" s="41">
        <f t="shared" si="23"/>
        <v>-3118.905685614699</v>
      </c>
      <c r="N30" s="42">
        <f t="shared" si="24"/>
        <v>-3332.5236189552788</v>
      </c>
      <c r="O30" s="43">
        <f t="shared" si="25"/>
        <v>-3842.9876101624786</v>
      </c>
      <c r="P30" s="20" t="s">
        <v>47</v>
      </c>
      <c r="Q30" s="20"/>
      <c r="R30" s="20"/>
    </row>
    <row r="31" spans="1:20" x14ac:dyDescent="0.4">
      <c r="A31" s="7">
        <v>23</v>
      </c>
      <c r="B31" s="4">
        <v>44179</v>
      </c>
      <c r="C31" s="44">
        <v>2</v>
      </c>
      <c r="D31" s="53">
        <v>-1</v>
      </c>
      <c r="E31" s="54">
        <v>-1</v>
      </c>
      <c r="F31" s="55">
        <v>-1</v>
      </c>
      <c r="G31" s="20">
        <f t="shared" si="17"/>
        <v>97819.278653162357</v>
      </c>
      <c r="H31" s="20">
        <f t="shared" si="18"/>
        <v>104519.04910250072</v>
      </c>
      <c r="I31" s="20">
        <f t="shared" si="19"/>
        <v>120528.90141339587</v>
      </c>
      <c r="J31" s="41">
        <f t="shared" si="20"/>
        <v>3025.3385150462582</v>
      </c>
      <c r="K31" s="42">
        <f t="shared" si="21"/>
        <v>3232.5479103866201</v>
      </c>
      <c r="L31" s="43">
        <f t="shared" si="22"/>
        <v>3727.6979818576042</v>
      </c>
      <c r="M31" s="41">
        <f t="shared" si="23"/>
        <v>-3025.3385150462582</v>
      </c>
      <c r="N31" s="42">
        <f t="shared" si="24"/>
        <v>-3232.5479103866201</v>
      </c>
      <c r="O31" s="43">
        <f t="shared" si="25"/>
        <v>-3727.6979818576042</v>
      </c>
      <c r="P31" s="20" t="s">
        <v>57</v>
      </c>
      <c r="Q31" s="20"/>
      <c r="R31" s="20"/>
    </row>
    <row r="32" spans="1:20" x14ac:dyDescent="0.4">
      <c r="A32" s="7">
        <v>24</v>
      </c>
      <c r="B32" s="4">
        <v>44181</v>
      </c>
      <c r="C32" s="44">
        <v>1</v>
      </c>
      <c r="D32" s="53">
        <v>1.27</v>
      </c>
      <c r="E32" s="54">
        <v>1.5</v>
      </c>
      <c r="F32" s="55">
        <v>2</v>
      </c>
      <c r="G32" s="20">
        <f t="shared" si="17"/>
        <v>101546.19316984784</v>
      </c>
      <c r="H32" s="20">
        <f t="shared" si="18"/>
        <v>109222.40631211325</v>
      </c>
      <c r="I32" s="20">
        <f t="shared" si="19"/>
        <v>127760.63549819963</v>
      </c>
      <c r="J32" s="41">
        <f t="shared" si="20"/>
        <v>2934.5783595948706</v>
      </c>
      <c r="K32" s="42">
        <f t="shared" si="21"/>
        <v>3135.5714730750215</v>
      </c>
      <c r="L32" s="43">
        <f t="shared" si="22"/>
        <v>3615.867042401876</v>
      </c>
      <c r="M32" s="41">
        <f t="shared" si="23"/>
        <v>3726.9145166854855</v>
      </c>
      <c r="N32" s="42">
        <f t="shared" si="24"/>
        <v>4703.3572096125317</v>
      </c>
      <c r="O32" s="43">
        <f t="shared" si="25"/>
        <v>7231.734084803752</v>
      </c>
      <c r="P32" s="20"/>
      <c r="Q32" s="20"/>
      <c r="R32" s="20"/>
    </row>
    <row r="33" spans="1:18" x14ac:dyDescent="0.4">
      <c r="A33" s="7">
        <v>25</v>
      </c>
      <c r="B33" s="4">
        <v>44188</v>
      </c>
      <c r="C33" s="44">
        <v>2</v>
      </c>
      <c r="D33" s="53">
        <v>-1</v>
      </c>
      <c r="E33" s="54">
        <v>-1</v>
      </c>
      <c r="F33" s="95">
        <v>-1</v>
      </c>
      <c r="G33" s="20">
        <f t="shared" si="17"/>
        <v>98499.807374752403</v>
      </c>
      <c r="H33" s="20">
        <f t="shared" si="18"/>
        <v>105945.73412274985</v>
      </c>
      <c r="I33" s="20">
        <f t="shared" si="19"/>
        <v>123927.81643325364</v>
      </c>
      <c r="J33" s="41">
        <f t="shared" si="20"/>
        <v>3046.3857950954352</v>
      </c>
      <c r="K33" s="42">
        <f t="shared" si="21"/>
        <v>3276.6721893633971</v>
      </c>
      <c r="L33" s="43">
        <f t="shared" si="22"/>
        <v>3832.8190649459884</v>
      </c>
      <c r="M33" s="41">
        <f t="shared" si="23"/>
        <v>-3046.3857950954352</v>
      </c>
      <c r="N33" s="42">
        <f t="shared" si="24"/>
        <v>-3276.6721893633971</v>
      </c>
      <c r="O33" s="43">
        <f t="shared" si="25"/>
        <v>-3832.8190649459884</v>
      </c>
      <c r="P33" s="20" t="s">
        <v>49</v>
      </c>
      <c r="Q33" s="20"/>
      <c r="R33" s="20"/>
    </row>
    <row r="34" spans="1:18" x14ac:dyDescent="0.4">
      <c r="A34" s="7">
        <v>26</v>
      </c>
      <c r="B34" s="4">
        <v>44189</v>
      </c>
      <c r="C34" s="44">
        <v>1</v>
      </c>
      <c r="D34" s="53">
        <v>1.27</v>
      </c>
      <c r="E34" s="54">
        <v>1.5</v>
      </c>
      <c r="F34" s="78">
        <v>2</v>
      </c>
      <c r="G34" s="20">
        <f t="shared" si="17"/>
        <v>102252.65003573048</v>
      </c>
      <c r="H34" s="20">
        <f t="shared" si="18"/>
        <v>110713.2921582736</v>
      </c>
      <c r="I34" s="20">
        <f t="shared" si="19"/>
        <v>131363.48541924887</v>
      </c>
      <c r="J34" s="41">
        <f t="shared" si="20"/>
        <v>2954.9942212425722</v>
      </c>
      <c r="K34" s="42">
        <f t="shared" si="21"/>
        <v>3178.3720236824956</v>
      </c>
      <c r="L34" s="43">
        <f t="shared" si="22"/>
        <v>3717.8344929976092</v>
      </c>
      <c r="M34" s="41">
        <f t="shared" si="23"/>
        <v>3752.8426609780668</v>
      </c>
      <c r="N34" s="42">
        <f t="shared" si="24"/>
        <v>4767.5580355237435</v>
      </c>
      <c r="O34" s="43">
        <f t="shared" si="25"/>
        <v>7435.6689859952185</v>
      </c>
      <c r="P34" s="20" t="s">
        <v>48</v>
      </c>
      <c r="Q34" s="20"/>
      <c r="R34" s="20"/>
    </row>
    <row r="35" spans="1:18" x14ac:dyDescent="0.4">
      <c r="A35" s="7">
        <v>27</v>
      </c>
      <c r="B35" s="4">
        <v>44189</v>
      </c>
      <c r="C35" s="44">
        <v>1</v>
      </c>
      <c r="D35" s="53">
        <v>1.27</v>
      </c>
      <c r="E35" s="54">
        <v>1.5</v>
      </c>
      <c r="F35" s="73">
        <v>2</v>
      </c>
      <c r="G35" s="20">
        <f t="shared" si="17"/>
        <v>106148.4760020918</v>
      </c>
      <c r="H35" s="20">
        <f t="shared" si="18"/>
        <v>115695.39030539591</v>
      </c>
      <c r="I35" s="20">
        <f t="shared" si="19"/>
        <v>139245.29454440379</v>
      </c>
      <c r="J35" s="41">
        <f t="shared" si="20"/>
        <v>3067.5795010719144</v>
      </c>
      <c r="K35" s="42">
        <f t="shared" si="21"/>
        <v>3321.3987647482081</v>
      </c>
      <c r="L35" s="43">
        <f t="shared" si="22"/>
        <v>3940.9045625774661</v>
      </c>
      <c r="M35" s="41">
        <f t="shared" si="23"/>
        <v>3895.8259663613312</v>
      </c>
      <c r="N35" s="42">
        <f t="shared" si="24"/>
        <v>4982.0981471223122</v>
      </c>
      <c r="O35" s="43">
        <f t="shared" si="25"/>
        <v>7881.8091251549322</v>
      </c>
      <c r="P35" s="20" t="s">
        <v>50</v>
      </c>
      <c r="Q35" s="20"/>
      <c r="R35" s="20"/>
    </row>
    <row r="36" spans="1:18" x14ac:dyDescent="0.4">
      <c r="A36" s="7">
        <v>28</v>
      </c>
      <c r="B36" s="4">
        <v>44195</v>
      </c>
      <c r="C36" s="44">
        <v>2</v>
      </c>
      <c r="D36" s="53">
        <v>-1</v>
      </c>
      <c r="E36" s="54">
        <v>-1</v>
      </c>
      <c r="F36" s="55">
        <v>-1</v>
      </c>
      <c r="G36" s="20">
        <f t="shared" si="17"/>
        <v>102964.02172202905</v>
      </c>
      <c r="H36" s="20">
        <f t="shared" si="18"/>
        <v>112224.52859623403</v>
      </c>
      <c r="I36" s="20">
        <f t="shared" si="19"/>
        <v>135067.93570807169</v>
      </c>
      <c r="J36" s="41">
        <f t="shared" si="20"/>
        <v>3184.4542800627542</v>
      </c>
      <c r="K36" s="42">
        <f t="shared" si="21"/>
        <v>3470.8617091618771</v>
      </c>
      <c r="L36" s="43">
        <f t="shared" si="22"/>
        <v>4177.3588363321132</v>
      </c>
      <c r="M36" s="41">
        <f t="shared" si="23"/>
        <v>-3184.4542800627542</v>
      </c>
      <c r="N36" s="42">
        <f t="shared" si="24"/>
        <v>-3470.8617091618771</v>
      </c>
      <c r="O36" s="43">
        <f t="shared" si="25"/>
        <v>-4177.3588363321132</v>
      </c>
      <c r="P36" s="20" t="s">
        <v>38</v>
      </c>
      <c r="Q36" s="20"/>
      <c r="R36" s="20"/>
    </row>
    <row r="37" spans="1:18" x14ac:dyDescent="0.4">
      <c r="A37" s="7">
        <v>29</v>
      </c>
      <c r="B37" s="4">
        <v>44211</v>
      </c>
      <c r="C37" s="44">
        <v>1</v>
      </c>
      <c r="D37" s="53">
        <v>-1</v>
      </c>
      <c r="E37" s="54">
        <v>-1</v>
      </c>
      <c r="F37" s="55">
        <v>-1</v>
      </c>
      <c r="G37" s="20">
        <f t="shared" si="17"/>
        <v>99875.101070368182</v>
      </c>
      <c r="H37" s="20">
        <f t="shared" si="18"/>
        <v>108857.79273834701</v>
      </c>
      <c r="I37" s="20">
        <f t="shared" si="19"/>
        <v>131015.89763682954</v>
      </c>
      <c r="J37" s="41">
        <f t="shared" si="20"/>
        <v>3088.9206516608715</v>
      </c>
      <c r="K37" s="42">
        <f t="shared" si="21"/>
        <v>3366.7358578870208</v>
      </c>
      <c r="L37" s="43">
        <f t="shared" si="22"/>
        <v>4052.0380712421506</v>
      </c>
      <c r="M37" s="41">
        <f t="shared" si="23"/>
        <v>-3088.9206516608715</v>
      </c>
      <c r="N37" s="42">
        <f t="shared" si="24"/>
        <v>-3366.7358578870208</v>
      </c>
      <c r="O37" s="43">
        <f t="shared" si="25"/>
        <v>-4052.0380712421506</v>
      </c>
      <c r="P37" s="20" t="s">
        <v>39</v>
      </c>
      <c r="Q37" s="20"/>
      <c r="R37" s="20"/>
    </row>
    <row r="38" spans="1:18" x14ac:dyDescent="0.4">
      <c r="A38" s="7">
        <v>30</v>
      </c>
      <c r="B38" s="4">
        <v>44222</v>
      </c>
      <c r="C38" s="44">
        <v>1</v>
      </c>
      <c r="D38" s="53">
        <v>1.27</v>
      </c>
      <c r="E38" s="54">
        <v>1.5</v>
      </c>
      <c r="F38" s="55">
        <v>-1</v>
      </c>
      <c r="G38" s="20">
        <f t="shared" si="17"/>
        <v>103680.34242114921</v>
      </c>
      <c r="H38" s="20">
        <f t="shared" si="18"/>
        <v>113756.39341157263</v>
      </c>
      <c r="I38" s="20">
        <f t="shared" si="19"/>
        <v>127085.42070772465</v>
      </c>
      <c r="J38" s="41">
        <f t="shared" si="20"/>
        <v>2996.2530321110453</v>
      </c>
      <c r="K38" s="42">
        <f t="shared" si="21"/>
        <v>3265.7337821504102</v>
      </c>
      <c r="L38" s="43">
        <f t="shared" si="22"/>
        <v>3930.476929104886</v>
      </c>
      <c r="M38" s="41">
        <f t="shared" si="23"/>
        <v>3805.2413507810274</v>
      </c>
      <c r="N38" s="42">
        <f t="shared" si="24"/>
        <v>4898.6006732256155</v>
      </c>
      <c r="O38" s="43">
        <f t="shared" si="25"/>
        <v>-3930.476929104886</v>
      </c>
      <c r="P38" s="20" t="s">
        <v>55</v>
      </c>
      <c r="Q38" s="20"/>
      <c r="R38" s="20"/>
    </row>
    <row r="39" spans="1:18" x14ac:dyDescent="0.4">
      <c r="A39" s="7">
        <v>31</v>
      </c>
      <c r="B39" s="4">
        <v>44230</v>
      </c>
      <c r="C39" s="44">
        <v>2</v>
      </c>
      <c r="D39" s="53">
        <v>1.27</v>
      </c>
      <c r="E39" s="54">
        <v>1.5</v>
      </c>
      <c r="F39" s="55">
        <v>2</v>
      </c>
      <c r="G39" s="20">
        <f t="shared" si="17"/>
        <v>107630.563467395</v>
      </c>
      <c r="H39" s="20">
        <f t="shared" si="18"/>
        <v>118875.43111509339</v>
      </c>
      <c r="I39" s="20">
        <f t="shared" si="19"/>
        <v>134710.54595018813</v>
      </c>
      <c r="J39" s="41">
        <f t="shared" si="20"/>
        <v>3110.4102726344763</v>
      </c>
      <c r="K39" s="42">
        <f t="shared" si="21"/>
        <v>3412.691802347179</v>
      </c>
      <c r="L39" s="43">
        <f t="shared" si="22"/>
        <v>3812.5626212317393</v>
      </c>
      <c r="M39" s="41">
        <f t="shared" si="23"/>
        <v>3950.2210462457851</v>
      </c>
      <c r="N39" s="42">
        <f t="shared" si="24"/>
        <v>5119.0377035207684</v>
      </c>
      <c r="O39" s="43">
        <f t="shared" si="25"/>
        <v>7625.1252424634786</v>
      </c>
      <c r="P39" s="20" t="s">
        <v>56</v>
      </c>
      <c r="Q39" s="20"/>
      <c r="R39" s="20"/>
    </row>
    <row r="40" spans="1:18" x14ac:dyDescent="0.4">
      <c r="A40" s="7">
        <v>32</v>
      </c>
      <c r="B40" s="4">
        <v>44250</v>
      </c>
      <c r="C40" s="44">
        <v>1</v>
      </c>
      <c r="D40" s="53">
        <v>-1</v>
      </c>
      <c r="E40" s="54">
        <v>-1</v>
      </c>
      <c r="F40" s="55">
        <v>-1</v>
      </c>
      <c r="G40" s="20">
        <f t="shared" si="17"/>
        <v>104401.64656337314</v>
      </c>
      <c r="H40" s="20">
        <f t="shared" si="18"/>
        <v>115309.16818164059</v>
      </c>
      <c r="I40" s="20">
        <f t="shared" si="19"/>
        <v>130669.22957168249</v>
      </c>
      <c r="J40" s="41">
        <f t="shared" si="20"/>
        <v>3228.9169040218499</v>
      </c>
      <c r="K40" s="42">
        <f t="shared" si="21"/>
        <v>3566.2629334528015</v>
      </c>
      <c r="L40" s="43">
        <f t="shared" si="22"/>
        <v>4041.3163785056436</v>
      </c>
      <c r="M40" s="41">
        <f t="shared" si="23"/>
        <v>-3228.9169040218499</v>
      </c>
      <c r="N40" s="42">
        <f t="shared" si="24"/>
        <v>-3566.2629334528015</v>
      </c>
      <c r="O40" s="43">
        <f t="shared" si="25"/>
        <v>-4041.3163785056436</v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>
        <f t="shared" si="11"/>
        <v>3132.0493969011941</v>
      </c>
      <c r="K41" s="42">
        <f t="shared" si="12"/>
        <v>3459.2750454492175</v>
      </c>
      <c r="L41" s="43">
        <f t="shared" si="13"/>
        <v>3920.0768871504747</v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26">IF(E43="","",H42+N43)</f>
        <v/>
      </c>
      <c r="I43" s="20" t="str">
        <f t="shared" si="26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27">IF(D44="","",G43+M44)</f>
        <v/>
      </c>
      <c r="H44" s="20" t="str">
        <f t="shared" ref="H44:H58" si="28">IF(E44="","",H43+N44)</f>
        <v/>
      </c>
      <c r="I44" s="20" t="str">
        <f t="shared" ref="I44:I58" si="29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27"/>
        <v/>
      </c>
      <c r="H45" s="20" t="str">
        <f t="shared" si="28"/>
        <v/>
      </c>
      <c r="I45" s="20" t="str">
        <f t="shared" si="29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27"/>
        <v/>
      </c>
      <c r="H46" s="20" t="str">
        <f t="shared" si="28"/>
        <v/>
      </c>
      <c r="I46" s="20" t="str">
        <f t="shared" si="29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27"/>
        <v/>
      </c>
      <c r="H47" s="20" t="str">
        <f t="shared" si="28"/>
        <v/>
      </c>
      <c r="I47" s="20" t="str">
        <f t="shared" si="29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27"/>
        <v/>
      </c>
      <c r="H48" s="20" t="str">
        <f t="shared" si="28"/>
        <v/>
      </c>
      <c r="I48" s="20" t="str">
        <f t="shared" si="29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27"/>
        <v/>
      </c>
      <c r="H49" s="20" t="str">
        <f t="shared" si="28"/>
        <v/>
      </c>
      <c r="I49" s="20" t="str">
        <f t="shared" si="29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27"/>
        <v/>
      </c>
      <c r="H50" s="20" t="str">
        <f t="shared" si="28"/>
        <v/>
      </c>
      <c r="I50" s="20" t="str">
        <f t="shared" si="29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27"/>
        <v/>
      </c>
      <c r="H51" s="20" t="str">
        <f t="shared" si="28"/>
        <v/>
      </c>
      <c r="I51" s="20" t="str">
        <f t="shared" si="29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27"/>
        <v/>
      </c>
      <c r="H52" s="20" t="str">
        <f t="shared" si="28"/>
        <v/>
      </c>
      <c r="I52" s="20" t="str">
        <f t="shared" si="29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27"/>
        <v/>
      </c>
      <c r="H53" s="20" t="str">
        <f t="shared" si="28"/>
        <v/>
      </c>
      <c r="I53" s="20" t="str">
        <f t="shared" si="29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27"/>
        <v/>
      </c>
      <c r="H54" s="20" t="str">
        <f t="shared" si="28"/>
        <v/>
      </c>
      <c r="I54" s="20" t="str">
        <f t="shared" si="29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27"/>
        <v/>
      </c>
      <c r="H55" s="20" t="str">
        <f t="shared" si="28"/>
        <v/>
      </c>
      <c r="I55" s="20" t="str">
        <f t="shared" si="29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27"/>
        <v/>
      </c>
      <c r="H56" s="20" t="str">
        <f t="shared" si="28"/>
        <v/>
      </c>
      <c r="I56" s="20" t="str">
        <f t="shared" si="29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27"/>
        <v/>
      </c>
      <c r="H57" s="20" t="str">
        <f t="shared" si="28"/>
        <v/>
      </c>
      <c r="I57" s="20" t="str">
        <f t="shared" si="29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27"/>
        <v/>
      </c>
      <c r="H58" s="20" t="str">
        <f t="shared" si="28"/>
        <v/>
      </c>
      <c r="I58" s="20" t="str">
        <f t="shared" si="29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9" t="s">
        <v>5</v>
      </c>
      <c r="C59" s="90"/>
      <c r="D59" s="1">
        <f>COUNTIF(D9:D58,1.27)</f>
        <v>15</v>
      </c>
      <c r="E59" s="1">
        <f>COUNTIF(E9:E58,1.5)</f>
        <v>15</v>
      </c>
      <c r="F59" s="6">
        <f>COUNTIF(F9:F58,2)</f>
        <v>14</v>
      </c>
      <c r="G59" s="65">
        <f>M59+G8</f>
        <v>104401.64656337314</v>
      </c>
      <c r="H59" s="18">
        <f>N59+H8</f>
        <v>115309.16818164059</v>
      </c>
      <c r="I59" s="19">
        <f>O59+I8</f>
        <v>130669.22957168252</v>
      </c>
      <c r="J59" s="62" t="s">
        <v>32</v>
      </c>
      <c r="K59" s="63">
        <f>B58-B9</f>
        <v>-43878</v>
      </c>
      <c r="L59" s="64" t="s">
        <v>33</v>
      </c>
      <c r="M59" s="74">
        <f>SUM(M9:M58)</f>
        <v>4401.6465633731405</v>
      </c>
      <c r="N59" s="75">
        <f>SUM(N9:N58)</f>
        <v>15309.168181640593</v>
      </c>
      <c r="O59" s="76">
        <f>SUM(O9:O58)</f>
        <v>30669.229571682521</v>
      </c>
    </row>
    <row r="60" spans="1:15" ht="19.5" thickBot="1" x14ac:dyDescent="0.45">
      <c r="A60" s="7"/>
      <c r="B60" s="83" t="s">
        <v>6</v>
      </c>
      <c r="C60" s="84"/>
      <c r="D60" s="1">
        <f>COUNTIF(D9:D58,-1)</f>
        <v>17</v>
      </c>
      <c r="E60" s="1">
        <f>COUNTIF(E9:E58,-1)</f>
        <v>17</v>
      </c>
      <c r="F60" s="6">
        <f>COUNTIF(F9:F58,-1)</f>
        <v>18</v>
      </c>
      <c r="G60" s="81" t="s">
        <v>31</v>
      </c>
      <c r="H60" s="82"/>
      <c r="I60" s="88"/>
      <c r="J60" s="81" t="s">
        <v>34</v>
      </c>
      <c r="K60" s="82"/>
      <c r="L60" s="88"/>
      <c r="M60" s="7"/>
      <c r="O60" s="3"/>
    </row>
    <row r="61" spans="1:15" ht="19.5" thickBot="1" x14ac:dyDescent="0.45">
      <c r="A61" s="7"/>
      <c r="B61" s="83" t="s">
        <v>36</v>
      </c>
      <c r="C61" s="84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1.0440164656337314</v>
      </c>
      <c r="H61" s="70">
        <f t="shared" ref="H61" si="30">H59/H8</f>
        <v>1.1530916818164059</v>
      </c>
      <c r="I61" s="71">
        <f>I59/I8</f>
        <v>1.3066922957168252</v>
      </c>
      <c r="J61" s="60">
        <f>(G61-100%)*30/K59</f>
        <v>-3.0094670883174762E-5</v>
      </c>
      <c r="K61" s="60">
        <f>(H61-100%)*30/K59</f>
        <v>-1.0467091605114581E-4</v>
      </c>
      <c r="L61" s="61">
        <f>(I61-100%)*30/K59</f>
        <v>-2.0968979605963709E-4</v>
      </c>
      <c r="M61" s="8"/>
      <c r="N61" s="2"/>
      <c r="O61" s="9"/>
    </row>
    <row r="62" spans="1:15" ht="19.5" thickBot="1" x14ac:dyDescent="0.45">
      <c r="B62" s="81" t="s">
        <v>4</v>
      </c>
      <c r="C62" s="82"/>
      <c r="D62" s="72">
        <f t="shared" ref="D62:E62" si="31">D59/(D59+D60+D61)</f>
        <v>0.46875</v>
      </c>
      <c r="E62" s="67">
        <f t="shared" si="31"/>
        <v>0.46875</v>
      </c>
      <c r="F62" s="68">
        <f>F59/(F59+F60+F61)</f>
        <v>0.4375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topLeftCell="B1" zoomScale="80" zoomScaleNormal="80" workbookViewId="0">
      <selection activeCell="U14" sqref="U14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91"/>
      <c r="B2" s="92"/>
      <c r="C2" s="92"/>
      <c r="D2" s="92"/>
      <c r="E2" s="92"/>
      <c r="F2" s="92"/>
      <c r="G2" s="92"/>
      <c r="H2" s="92"/>
      <c r="I2" s="92"/>
      <c r="J2" s="92"/>
    </row>
    <row r="3" spans="1:10" x14ac:dyDescent="0.4">
      <c r="A3" s="92"/>
      <c r="B3" s="92"/>
      <c r="C3" s="92"/>
      <c r="D3" s="92"/>
      <c r="E3" s="92"/>
      <c r="F3" s="92"/>
      <c r="G3" s="92"/>
      <c r="H3" s="92"/>
      <c r="I3" s="92"/>
      <c r="J3" s="92"/>
    </row>
    <row r="4" spans="1:10" x14ac:dyDescent="0.4">
      <c r="A4" s="92"/>
      <c r="B4" s="92"/>
      <c r="C4" s="92"/>
      <c r="D4" s="92"/>
      <c r="E4" s="92"/>
      <c r="F4" s="92"/>
      <c r="G4" s="92"/>
      <c r="H4" s="92"/>
      <c r="I4" s="92"/>
      <c r="J4" s="92"/>
    </row>
    <row r="5" spans="1:10" x14ac:dyDescent="0.4">
      <c r="A5" s="92"/>
      <c r="B5" s="92"/>
      <c r="C5" s="92"/>
      <c r="D5" s="92"/>
      <c r="E5" s="92"/>
      <c r="F5" s="92"/>
      <c r="G5" s="92"/>
      <c r="H5" s="92"/>
      <c r="I5" s="92"/>
      <c r="J5" s="92"/>
    </row>
    <row r="6" spans="1:10" x14ac:dyDescent="0.4">
      <c r="A6" s="92"/>
      <c r="B6" s="92"/>
      <c r="C6" s="92"/>
      <c r="D6" s="92"/>
      <c r="E6" s="92"/>
      <c r="F6" s="92"/>
      <c r="G6" s="92"/>
      <c r="H6" s="92"/>
      <c r="I6" s="92"/>
      <c r="J6" s="92"/>
    </row>
    <row r="7" spans="1:10" x14ac:dyDescent="0.4">
      <c r="A7" s="92"/>
      <c r="B7" s="92"/>
      <c r="C7" s="92"/>
      <c r="D7" s="92"/>
      <c r="E7" s="92"/>
      <c r="F7" s="92"/>
      <c r="G7" s="92"/>
      <c r="H7" s="92"/>
      <c r="I7" s="92"/>
      <c r="J7" s="92"/>
    </row>
    <row r="8" spans="1:10" x14ac:dyDescent="0.4">
      <c r="A8" s="92"/>
      <c r="B8" s="92"/>
      <c r="C8" s="92"/>
      <c r="D8" s="92"/>
      <c r="E8" s="92"/>
      <c r="F8" s="92"/>
      <c r="G8" s="92"/>
      <c r="H8" s="92"/>
      <c r="I8" s="92"/>
      <c r="J8" s="92"/>
    </row>
    <row r="9" spans="1:10" x14ac:dyDescent="0.4">
      <c r="A9" s="92"/>
      <c r="B9" s="92"/>
      <c r="C9" s="92"/>
      <c r="D9" s="92"/>
      <c r="E9" s="92"/>
      <c r="F9" s="92"/>
      <c r="G9" s="92"/>
      <c r="H9" s="92"/>
      <c r="I9" s="92"/>
      <c r="J9" s="92"/>
    </row>
    <row r="11" spans="1:10" x14ac:dyDescent="0.4">
      <c r="A11" s="49" t="s">
        <v>28</v>
      </c>
    </row>
    <row r="12" spans="1:10" x14ac:dyDescent="0.4">
      <c r="A12" s="93"/>
      <c r="B12" s="94"/>
      <c r="C12" s="94"/>
      <c r="D12" s="94"/>
      <c r="E12" s="94"/>
      <c r="F12" s="94"/>
      <c r="G12" s="94"/>
      <c r="H12" s="94"/>
      <c r="I12" s="94"/>
      <c r="J12" s="94"/>
    </row>
    <row r="13" spans="1:10" x14ac:dyDescent="0.4">
      <c r="A13" s="94"/>
      <c r="B13" s="94"/>
      <c r="C13" s="94"/>
      <c r="D13" s="94"/>
      <c r="E13" s="94"/>
      <c r="F13" s="94"/>
      <c r="G13" s="94"/>
      <c r="H13" s="94"/>
      <c r="I13" s="94"/>
      <c r="J13" s="94"/>
    </row>
    <row r="14" spans="1:10" x14ac:dyDescent="0.4">
      <c r="A14" s="94"/>
      <c r="B14" s="94"/>
      <c r="C14" s="94"/>
      <c r="D14" s="94"/>
      <c r="E14" s="94"/>
      <c r="F14" s="94"/>
      <c r="G14" s="94"/>
      <c r="H14" s="94"/>
      <c r="I14" s="94"/>
      <c r="J14" s="94"/>
    </row>
    <row r="15" spans="1:10" x14ac:dyDescent="0.4">
      <c r="A15" s="94"/>
      <c r="B15" s="94"/>
      <c r="C15" s="94"/>
      <c r="D15" s="94"/>
      <c r="E15" s="94"/>
      <c r="F15" s="94"/>
      <c r="G15" s="94"/>
      <c r="H15" s="94"/>
      <c r="I15" s="94"/>
      <c r="J15" s="94"/>
    </row>
    <row r="16" spans="1:10" x14ac:dyDescent="0.4">
      <c r="A16" s="94"/>
      <c r="B16" s="94"/>
      <c r="C16" s="94"/>
      <c r="D16" s="94"/>
      <c r="E16" s="94"/>
      <c r="F16" s="94"/>
      <c r="G16" s="94"/>
      <c r="H16" s="94"/>
      <c r="I16" s="94"/>
      <c r="J16" s="94"/>
    </row>
    <row r="17" spans="1:10" x14ac:dyDescent="0.4">
      <c r="A17" s="94"/>
      <c r="B17" s="94"/>
      <c r="C17" s="94"/>
      <c r="D17" s="94"/>
      <c r="E17" s="94"/>
      <c r="F17" s="94"/>
      <c r="G17" s="94"/>
      <c r="H17" s="94"/>
      <c r="I17" s="94"/>
      <c r="J17" s="94"/>
    </row>
    <row r="18" spans="1:10" x14ac:dyDescent="0.4">
      <c r="A18" s="94"/>
      <c r="B18" s="94"/>
      <c r="C18" s="94"/>
      <c r="D18" s="94"/>
      <c r="E18" s="94"/>
      <c r="F18" s="94"/>
      <c r="G18" s="94"/>
      <c r="H18" s="94"/>
      <c r="I18" s="94"/>
      <c r="J18" s="94"/>
    </row>
    <row r="19" spans="1:10" x14ac:dyDescent="0.4">
      <c r="A19" s="94"/>
      <c r="B19" s="94"/>
      <c r="C19" s="94"/>
      <c r="D19" s="94"/>
      <c r="E19" s="94"/>
      <c r="F19" s="94"/>
      <c r="G19" s="94"/>
      <c r="H19" s="94"/>
      <c r="I19" s="94"/>
      <c r="J19" s="94"/>
    </row>
    <row r="21" spans="1:10" x14ac:dyDescent="0.4">
      <c r="A21" s="49" t="s">
        <v>29</v>
      </c>
    </row>
    <row r="22" spans="1:10" x14ac:dyDescent="0.4">
      <c r="A22" s="93"/>
      <c r="B22" s="93"/>
      <c r="C22" s="93"/>
      <c r="D22" s="93"/>
      <c r="E22" s="93"/>
      <c r="F22" s="93"/>
      <c r="G22" s="93"/>
      <c r="H22" s="93"/>
      <c r="I22" s="93"/>
      <c r="J22" s="93"/>
    </row>
    <row r="23" spans="1:10" x14ac:dyDescent="0.4">
      <c r="A23" s="93"/>
      <c r="B23" s="93"/>
      <c r="C23" s="93"/>
      <c r="D23" s="93"/>
      <c r="E23" s="93"/>
      <c r="F23" s="93"/>
      <c r="G23" s="93"/>
      <c r="H23" s="93"/>
      <c r="I23" s="93"/>
      <c r="J23" s="93"/>
    </row>
    <row r="24" spans="1:10" x14ac:dyDescent="0.4">
      <c r="A24" s="93"/>
      <c r="B24" s="93"/>
      <c r="C24" s="93"/>
      <c r="D24" s="93"/>
      <c r="E24" s="93"/>
      <c r="F24" s="93"/>
      <c r="G24" s="93"/>
      <c r="H24" s="93"/>
      <c r="I24" s="93"/>
      <c r="J24" s="93"/>
    </row>
    <row r="25" spans="1:10" x14ac:dyDescent="0.4">
      <c r="A25" s="93"/>
      <c r="B25" s="93"/>
      <c r="C25" s="93"/>
      <c r="D25" s="93"/>
      <c r="E25" s="93"/>
      <c r="F25" s="93"/>
      <c r="G25" s="93"/>
      <c r="H25" s="93"/>
      <c r="I25" s="93"/>
      <c r="J25" s="93"/>
    </row>
    <row r="26" spans="1:10" x14ac:dyDescent="0.4">
      <c r="A26" s="93"/>
      <c r="B26" s="93"/>
      <c r="C26" s="93"/>
      <c r="D26" s="93"/>
      <c r="E26" s="93"/>
      <c r="F26" s="93"/>
      <c r="G26" s="93"/>
      <c r="H26" s="93"/>
      <c r="I26" s="93"/>
      <c r="J26" s="93"/>
    </row>
    <row r="27" spans="1:10" x14ac:dyDescent="0.4">
      <c r="A27" s="93"/>
      <c r="B27" s="93"/>
      <c r="C27" s="93"/>
      <c r="D27" s="93"/>
      <c r="E27" s="93"/>
      <c r="F27" s="93"/>
      <c r="G27" s="93"/>
      <c r="H27" s="93"/>
      <c r="I27" s="93"/>
      <c r="J27" s="93"/>
    </row>
    <row r="28" spans="1:10" x14ac:dyDescent="0.4">
      <c r="A28" s="93"/>
      <c r="B28" s="93"/>
      <c r="C28" s="93"/>
      <c r="D28" s="93"/>
      <c r="E28" s="93"/>
      <c r="F28" s="93"/>
      <c r="G28" s="93"/>
      <c r="H28" s="93"/>
      <c r="I28" s="93"/>
      <c r="J28" s="93"/>
    </row>
    <row r="29" spans="1:10" x14ac:dyDescent="0.4">
      <c r="A29" s="93"/>
      <c r="B29" s="93"/>
      <c r="C29" s="93"/>
      <c r="D29" s="93"/>
      <c r="E29" s="93"/>
      <c r="F29" s="93"/>
      <c r="G29" s="93"/>
      <c r="H29" s="93"/>
      <c r="I29" s="93"/>
      <c r="J29" s="93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八巻修一</cp:lastModifiedBy>
  <dcterms:created xsi:type="dcterms:W3CDTF">2020-09-18T03:10:57Z</dcterms:created>
  <dcterms:modified xsi:type="dcterms:W3CDTF">2023-06-04T03:15:38Z</dcterms:modified>
</cp:coreProperties>
</file>