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naken\OneDrive - さくら互学院　北光教室\INVESTOR\CMA\トレード管理シート\"/>
    </mc:Choice>
  </mc:AlternateContent>
  <bookViews>
    <workbookView xWindow="-120" yWindow="-120" windowWidth="29040" windowHeight="15840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5" i="1" l="1"/>
  <c r="S9" i="1"/>
  <c r="T9" i="1" s="1"/>
  <c r="S10" i="1"/>
  <c r="T10" i="1" s="1"/>
  <c r="S11" i="1"/>
  <c r="S12" i="1"/>
  <c r="S16" i="1" l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13" i="1"/>
  <c r="S14" i="1"/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I10" i="1"/>
  <c r="J11" i="1" l="1"/>
  <c r="M11" i="1" s="1"/>
  <c r="T11" i="1"/>
  <c r="L11" i="1"/>
  <c r="O11" i="1" s="1"/>
  <c r="G11" i="1"/>
  <c r="T12" i="1" s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T13" i="1" s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T14" i="1" s="1"/>
  <c r="L15" i="1"/>
  <c r="O15" i="1" s="1"/>
  <c r="I15" i="1" s="1"/>
  <c r="K14" i="1"/>
  <c r="N14" i="1" s="1"/>
  <c r="J14" i="1" l="1"/>
  <c r="M14" i="1" s="1"/>
  <c r="G14" i="1" s="1"/>
  <c r="T15" i="1" s="1"/>
  <c r="H14" i="1"/>
  <c r="K15" i="1" s="1"/>
  <c r="N15" i="1" s="1"/>
  <c r="H15" i="1" s="1"/>
  <c r="L16" i="1"/>
  <c r="O16" i="1" s="1"/>
  <c r="I16" i="1" s="1"/>
  <c r="J15" i="1" l="1"/>
  <c r="M15" i="1" s="1"/>
  <c r="G15" i="1" s="1"/>
  <c r="T16" i="1" s="1"/>
  <c r="K16" i="1"/>
  <c r="N16" i="1" s="1"/>
  <c r="H16" i="1" s="1"/>
  <c r="L17" i="1"/>
  <c r="O17" i="1" s="1"/>
  <c r="I17" i="1" s="1"/>
  <c r="J16" i="1" l="1"/>
  <c r="M16" i="1" s="1"/>
  <c r="G16" i="1" s="1"/>
  <c r="T17" i="1" s="1"/>
  <c r="L18" i="1"/>
  <c r="O18" i="1" s="1"/>
  <c r="I18" i="1" s="1"/>
  <c r="K17" i="1"/>
  <c r="N17" i="1" s="1"/>
  <c r="H17" i="1" s="1"/>
  <c r="J17" i="1" l="1"/>
  <c r="M17" i="1" s="1"/>
  <c r="G17" i="1" s="1"/>
  <c r="T18" i="1" s="1"/>
  <c r="K18" i="1"/>
  <c r="N18" i="1" s="1"/>
  <c r="H18" i="1" s="1"/>
  <c r="L19" i="1"/>
  <c r="O19" i="1" s="1"/>
  <c r="I19" i="1" s="1"/>
  <c r="J18" i="1" l="1"/>
  <c r="M18" i="1" s="1"/>
  <c r="G18" i="1" s="1"/>
  <c r="T19" i="1" s="1"/>
  <c r="L20" i="1"/>
  <c r="O20" i="1" s="1"/>
  <c r="I20" i="1" s="1"/>
  <c r="K19" i="1"/>
  <c r="N19" i="1" s="1"/>
  <c r="H19" i="1" s="1"/>
  <c r="J19" i="1" l="1"/>
  <c r="M19" i="1" s="1"/>
  <c r="G19" i="1" s="1"/>
  <c r="T20" i="1" s="1"/>
  <c r="K20" i="1"/>
  <c r="N20" i="1" s="1"/>
  <c r="H20" i="1" s="1"/>
  <c r="L21" i="1"/>
  <c r="O21" i="1" s="1"/>
  <c r="I21" i="1" s="1"/>
  <c r="J20" i="1" l="1"/>
  <c r="M20" i="1" s="1"/>
  <c r="G20" i="1" s="1"/>
  <c r="T21" i="1" s="1"/>
  <c r="L22" i="1"/>
  <c r="O22" i="1" s="1"/>
  <c r="I22" i="1" s="1"/>
  <c r="K21" i="1"/>
  <c r="N21" i="1" s="1"/>
  <c r="H21" i="1" s="1"/>
  <c r="J21" i="1" l="1"/>
  <c r="M21" i="1" s="1"/>
  <c r="G21" i="1" s="1"/>
  <c r="T22" i="1" s="1"/>
  <c r="K22" i="1"/>
  <c r="N22" i="1" s="1"/>
  <c r="H22" i="1" s="1"/>
  <c r="L23" i="1"/>
  <c r="O23" i="1" s="1"/>
  <c r="I23" i="1" s="1"/>
  <c r="J22" i="1" l="1"/>
  <c r="M22" i="1" s="1"/>
  <c r="G22" i="1" s="1"/>
  <c r="T23" i="1" s="1"/>
  <c r="L24" i="1"/>
  <c r="O24" i="1" s="1"/>
  <c r="I24" i="1" s="1"/>
  <c r="K23" i="1"/>
  <c r="N23" i="1" s="1"/>
  <c r="H23" i="1" s="1"/>
  <c r="J23" i="1" l="1"/>
  <c r="M23" i="1" s="1"/>
  <c r="G23" i="1" s="1"/>
  <c r="T24" i="1" s="1"/>
  <c r="K24" i="1"/>
  <c r="N24" i="1" s="1"/>
  <c r="H24" i="1" s="1"/>
  <c r="L25" i="1"/>
  <c r="O25" i="1" s="1"/>
  <c r="I25" i="1" s="1"/>
  <c r="J24" i="1" l="1"/>
  <c r="M24" i="1" s="1"/>
  <c r="G24" i="1" s="1"/>
  <c r="T25" i="1" s="1"/>
  <c r="L26" i="1"/>
  <c r="O26" i="1" s="1"/>
  <c r="I26" i="1" s="1"/>
  <c r="K25" i="1"/>
  <c r="N25" i="1" s="1"/>
  <c r="H25" i="1" s="1"/>
  <c r="J25" i="1" l="1"/>
  <c r="M25" i="1" s="1"/>
  <c r="G25" i="1" s="1"/>
  <c r="T26" i="1" s="1"/>
  <c r="K26" i="1"/>
  <c r="N26" i="1" s="1"/>
  <c r="H26" i="1" s="1"/>
  <c r="L27" i="1"/>
  <c r="O27" i="1" s="1"/>
  <c r="I27" i="1" s="1"/>
  <c r="J26" i="1" l="1"/>
  <c r="M26" i="1" s="1"/>
  <c r="G26" i="1" s="1"/>
  <c r="T27" i="1" s="1"/>
  <c r="L28" i="1"/>
  <c r="O28" i="1" s="1"/>
  <c r="I28" i="1" s="1"/>
  <c r="K27" i="1"/>
  <c r="N27" i="1" s="1"/>
  <c r="H27" i="1" s="1"/>
  <c r="J27" i="1" l="1"/>
  <c r="M27" i="1" s="1"/>
  <c r="G27" i="1" s="1"/>
  <c r="T28" i="1" s="1"/>
  <c r="K28" i="1"/>
  <c r="N28" i="1" s="1"/>
  <c r="H28" i="1" s="1"/>
  <c r="L29" i="1"/>
  <c r="O29" i="1" s="1"/>
  <c r="I29" i="1" s="1"/>
  <c r="J28" i="1" l="1"/>
  <c r="M28" i="1" s="1"/>
  <c r="G28" i="1" s="1"/>
  <c r="T29" i="1" s="1"/>
  <c r="L30" i="1"/>
  <c r="O30" i="1" s="1"/>
  <c r="I30" i="1" s="1"/>
  <c r="K29" i="1"/>
  <c r="N29" i="1" s="1"/>
  <c r="H29" i="1" s="1"/>
  <c r="J29" i="1" l="1"/>
  <c r="M29" i="1" s="1"/>
  <c r="G29" i="1" s="1"/>
  <c r="T30" i="1" s="1"/>
  <c r="K30" i="1"/>
  <c r="N30" i="1" s="1"/>
  <c r="H30" i="1" s="1"/>
  <c r="L31" i="1"/>
  <c r="O31" i="1" s="1"/>
  <c r="I31" i="1" s="1"/>
  <c r="J30" i="1" l="1"/>
  <c r="M30" i="1" s="1"/>
  <c r="G30" i="1" s="1"/>
  <c r="T31" i="1" s="1"/>
  <c r="L32" i="1"/>
  <c r="O32" i="1" s="1"/>
  <c r="I32" i="1" s="1"/>
  <c r="K31" i="1"/>
  <c r="N31" i="1" s="1"/>
  <c r="H31" i="1" s="1"/>
  <c r="J31" i="1" l="1"/>
  <c r="M31" i="1" s="1"/>
  <c r="G31" i="1" s="1"/>
  <c r="T32" i="1" s="1"/>
  <c r="K32" i="1"/>
  <c r="N32" i="1" s="1"/>
  <c r="H32" i="1" s="1"/>
  <c r="L33" i="1"/>
  <c r="O33" i="1" s="1"/>
  <c r="I33" i="1" s="1"/>
  <c r="J32" i="1" l="1"/>
  <c r="M32" i="1" s="1"/>
  <c r="G32" i="1" s="1"/>
  <c r="T33" i="1" s="1"/>
  <c r="L34" i="1"/>
  <c r="O34" i="1" s="1"/>
  <c r="I34" i="1" s="1"/>
  <c r="K33" i="1"/>
  <c r="N33" i="1" s="1"/>
  <c r="H33" i="1" s="1"/>
  <c r="J33" i="1" l="1"/>
  <c r="M33" i="1" s="1"/>
  <c r="G33" i="1" s="1"/>
  <c r="T34" i="1" s="1"/>
  <c r="K34" i="1"/>
  <c r="N34" i="1" s="1"/>
  <c r="H34" i="1" s="1"/>
  <c r="L35" i="1"/>
  <c r="O35" i="1" s="1"/>
  <c r="I35" i="1" s="1"/>
  <c r="J34" i="1" l="1"/>
  <c r="M34" i="1" s="1"/>
  <c r="G34" i="1" s="1"/>
  <c r="T35" i="1" s="1"/>
  <c r="L36" i="1"/>
  <c r="O36" i="1" s="1"/>
  <c r="I36" i="1" s="1"/>
  <c r="K35" i="1"/>
  <c r="N35" i="1" s="1"/>
  <c r="H35" i="1" s="1"/>
  <c r="J35" i="1" l="1"/>
  <c r="M35" i="1" s="1"/>
  <c r="G35" i="1" s="1"/>
  <c r="T36" i="1" s="1"/>
  <c r="K36" i="1"/>
  <c r="N36" i="1" s="1"/>
  <c r="H36" i="1" s="1"/>
  <c r="L37" i="1"/>
  <c r="O37" i="1" s="1"/>
  <c r="I37" i="1" s="1"/>
  <c r="J36" i="1" l="1"/>
  <c r="M36" i="1" s="1"/>
  <c r="G36" i="1" s="1"/>
  <c r="T37" i="1" s="1"/>
  <c r="L38" i="1"/>
  <c r="O38" i="1" s="1"/>
  <c r="I38" i="1" s="1"/>
  <c r="K37" i="1"/>
  <c r="N37" i="1" s="1"/>
  <c r="H37" i="1" s="1"/>
  <c r="J37" i="1" l="1"/>
  <c r="M37" i="1" s="1"/>
  <c r="G37" i="1" s="1"/>
  <c r="T38" i="1" s="1"/>
  <c r="K38" i="1"/>
  <c r="N38" i="1" s="1"/>
  <c r="H38" i="1" s="1"/>
  <c r="L39" i="1"/>
  <c r="O39" i="1" s="1"/>
  <c r="I39" i="1" s="1"/>
  <c r="J38" i="1" l="1"/>
  <c r="M38" i="1" s="1"/>
  <c r="G38" i="1" s="1"/>
  <c r="T39" i="1" s="1"/>
  <c r="L40" i="1"/>
  <c r="O40" i="1" s="1"/>
  <c r="I40" i="1" s="1"/>
  <c r="K39" i="1"/>
  <c r="N39" i="1" s="1"/>
  <c r="H39" i="1" s="1"/>
  <c r="J39" i="1" l="1"/>
  <c r="M39" i="1" s="1"/>
  <c r="G39" i="1" s="1"/>
  <c r="T40" i="1" s="1"/>
  <c r="K40" i="1"/>
  <c r="N40" i="1" s="1"/>
  <c r="H40" i="1" s="1"/>
  <c r="L41" i="1"/>
  <c r="O41" i="1" s="1"/>
  <c r="I41" i="1" s="1"/>
  <c r="J40" i="1" l="1"/>
  <c r="M40" i="1" s="1"/>
  <c r="G40" i="1" s="1"/>
  <c r="T41" i="1" s="1"/>
  <c r="L42" i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 l="1"/>
  <c r="M41" i="1" s="1"/>
  <c r="G41" i="1" s="1"/>
  <c r="T42" i="1" s="1"/>
  <c r="K42" i="1"/>
  <c r="N42" i="1" s="1"/>
  <c r="H42" i="1" s="1"/>
  <c r="K43" i="1" s="1"/>
  <c r="N43" i="1" s="1"/>
  <c r="H43" i="1" s="1"/>
  <c r="L45" i="1"/>
  <c r="O45" i="1" s="1"/>
  <c r="I45" i="1" s="1"/>
  <c r="J42" i="1" l="1"/>
  <c r="M42" i="1" s="1"/>
  <c r="G42" i="1" s="1"/>
  <c r="T43" i="1" s="1"/>
  <c r="K44" i="1"/>
  <c r="N44" i="1" s="1"/>
  <c r="H44" i="1" s="1"/>
  <c r="K45" i="1" s="1"/>
  <c r="N45" i="1" s="1"/>
  <c r="H45" i="1" s="1"/>
  <c r="L46" i="1"/>
  <c r="O46" i="1" s="1"/>
  <c r="I46" i="1" s="1"/>
  <c r="J43" i="1" l="1"/>
  <c r="M43" i="1" s="1"/>
  <c r="G43" i="1" s="1"/>
  <c r="T44" i="1" s="1"/>
  <c r="K46" i="1"/>
  <c r="N46" i="1" s="1"/>
  <c r="H46" i="1" s="1"/>
  <c r="K47" i="1" s="1"/>
  <c r="N47" i="1" s="1"/>
  <c r="H47" i="1" s="1"/>
  <c r="L47" i="1"/>
  <c r="O47" i="1" s="1"/>
  <c r="I47" i="1" s="1"/>
  <c r="J44" i="1" l="1"/>
  <c r="M44" i="1" s="1"/>
  <c r="G44" i="1" s="1"/>
  <c r="T45" i="1" s="1"/>
  <c r="K48" i="1"/>
  <c r="N48" i="1" s="1"/>
  <c r="H48" i="1" s="1"/>
  <c r="L48" i="1"/>
  <c r="O48" i="1" s="1"/>
  <c r="I48" i="1" s="1"/>
  <c r="J45" i="1" l="1"/>
  <c r="M45" i="1" s="1"/>
  <c r="G45" i="1" s="1"/>
  <c r="T46" i="1" s="1"/>
  <c r="K49" i="1"/>
  <c r="N49" i="1" s="1"/>
  <c r="H49" i="1" s="1"/>
  <c r="L49" i="1"/>
  <c r="O49" i="1" s="1"/>
  <c r="I49" i="1" s="1"/>
  <c r="J46" i="1" l="1"/>
  <c r="M46" i="1" s="1"/>
  <c r="G46" i="1" s="1"/>
  <c r="T47" i="1" s="1"/>
  <c r="K50" i="1"/>
  <c r="N50" i="1" s="1"/>
  <c r="H50" i="1" s="1"/>
  <c r="L50" i="1"/>
  <c r="O50" i="1" s="1"/>
  <c r="I50" i="1" s="1"/>
  <c r="J47" i="1" l="1"/>
  <c r="M47" i="1" s="1"/>
  <c r="G47" i="1" s="1"/>
  <c r="T48" i="1" s="1"/>
  <c r="K51" i="1"/>
  <c r="N51" i="1" s="1"/>
  <c r="H51" i="1" s="1"/>
  <c r="L51" i="1"/>
  <c r="O51" i="1" s="1"/>
  <c r="I51" i="1" s="1"/>
  <c r="J48" i="1" l="1"/>
  <c r="M48" i="1" s="1"/>
  <c r="G48" i="1" s="1"/>
  <c r="T49" i="1" s="1"/>
  <c r="K52" i="1"/>
  <c r="N52" i="1" s="1"/>
  <c r="H52" i="1" s="1"/>
  <c r="L52" i="1"/>
  <c r="O52" i="1" s="1"/>
  <c r="I52" i="1" s="1"/>
  <c r="J49" i="1" l="1"/>
  <c r="M49" i="1" s="1"/>
  <c r="G49" i="1" s="1"/>
  <c r="T50" i="1" s="1"/>
  <c r="K53" i="1"/>
  <c r="N53" i="1" s="1"/>
  <c r="H53" i="1" s="1"/>
  <c r="L53" i="1"/>
  <c r="O53" i="1" s="1"/>
  <c r="I53" i="1" s="1"/>
  <c r="J50" i="1" l="1"/>
  <c r="M50" i="1" s="1"/>
  <c r="G50" i="1" s="1"/>
  <c r="T51" i="1" s="1"/>
  <c r="K54" i="1"/>
  <c r="N54" i="1" s="1"/>
  <c r="H54" i="1" s="1"/>
  <c r="L54" i="1"/>
  <c r="O54" i="1" s="1"/>
  <c r="I54" i="1" s="1"/>
  <c r="J51" i="1" l="1"/>
  <c r="M51" i="1" s="1"/>
  <c r="G51" i="1" s="1"/>
  <c r="T52" i="1" s="1"/>
  <c r="K55" i="1"/>
  <c r="N55" i="1" s="1"/>
  <c r="H55" i="1" s="1"/>
  <c r="L55" i="1"/>
  <c r="O55" i="1" s="1"/>
  <c r="I55" i="1" s="1"/>
  <c r="J52" i="1" l="1"/>
  <c r="M52" i="1" s="1"/>
  <c r="G52" i="1" s="1"/>
  <c r="T53" i="1" s="1"/>
  <c r="K56" i="1"/>
  <c r="N56" i="1" s="1"/>
  <c r="H56" i="1" s="1"/>
  <c r="L56" i="1"/>
  <c r="O56" i="1" s="1"/>
  <c r="I56" i="1" s="1"/>
  <c r="J53" i="1" l="1"/>
  <c r="M53" i="1" s="1"/>
  <c r="G53" i="1" s="1"/>
  <c r="T54" i="1" s="1"/>
  <c r="K57" i="1"/>
  <c r="N57" i="1" s="1"/>
  <c r="H57" i="1" s="1"/>
  <c r="L57" i="1"/>
  <c r="O57" i="1" s="1"/>
  <c r="I57" i="1" s="1"/>
  <c r="J54" i="1" l="1"/>
  <c r="M54" i="1" s="1"/>
  <c r="G54" i="1" s="1"/>
  <c r="T55" i="1" s="1"/>
  <c r="K58" i="1"/>
  <c r="N58" i="1" s="1"/>
  <c r="L58" i="1"/>
  <c r="O58" i="1" s="1"/>
  <c r="J55" i="1" l="1"/>
  <c r="M55" i="1" s="1"/>
  <c r="G55" i="1" s="1"/>
  <c r="T56" i="1" s="1"/>
  <c r="H58" i="1"/>
  <c r="N59" i="1"/>
  <c r="H59" i="1" s="1"/>
  <c r="I58" i="1"/>
  <c r="O59" i="1"/>
  <c r="I59" i="1" s="1"/>
  <c r="I61" i="1" s="1"/>
  <c r="J56" i="1" l="1"/>
  <c r="M56" i="1" s="1"/>
  <c r="G56" i="1" s="1"/>
  <c r="T57" i="1" s="1"/>
  <c r="H61" i="1"/>
  <c r="K61" i="1" s="1"/>
  <c r="L61" i="1"/>
  <c r="J57" i="1" l="1"/>
  <c r="M57" i="1" s="1"/>
  <c r="G57" i="1" s="1"/>
  <c r="T58" i="1" s="1"/>
  <c r="J58" i="1" l="1"/>
  <c r="M58" i="1" s="1"/>
  <c r="M59" i="1" s="1"/>
  <c r="G59" i="1" s="1"/>
  <c r="G61" i="1" s="1"/>
  <c r="J61" i="1" s="1"/>
  <c r="G58" i="1"/>
</calcChain>
</file>

<file path=xl/sharedStrings.xml><?xml version="1.0" encoding="utf-8"?>
<sst xmlns="http://schemas.openxmlformats.org/spreadsheetml/2006/main" count="96" uniqueCount="83">
  <si>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</si>
  <si>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</si>
  <si>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</si>
  <si>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</si>
  <si>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</si>
  <si>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</si>
  <si>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</si>
  <si>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</si>
  <si>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</si>
  <si>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</si>
  <si>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</si>
  <si>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</si>
  <si>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</si>
  <si>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</si>
  <si>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</si>
  <si>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</si>
  <si>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</si>
  <si>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</si>
  <si>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</si>
  <si>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</si>
  <si>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</si>
  <si>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</si>
  <si>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</si>
  <si>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</si>
  <si>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</si>
  <si>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</si>
  <si>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</si>
  <si>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</si>
  <si>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</si>
  <si>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</si>
  <si>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</si>
  <si>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</si>
  <si>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</si>
  <si>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</si>
  <si>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</si>
  <si>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</si>
  <si>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ロット</t>
    <phoneticPr fontId="1"/>
  </si>
  <si>
    <t>レート①</t>
    <phoneticPr fontId="1"/>
  </si>
  <si>
    <t>レート②</t>
    <phoneticPr fontId="1"/>
  </si>
  <si>
    <t>pips</t>
    <phoneticPr fontId="1"/>
  </si>
  <si>
    <t>lot</t>
    <phoneticPr fontId="1"/>
  </si>
  <si>
    <t>USDJPY</t>
    <phoneticPr fontId="5"/>
  </si>
  <si>
    <t>4H足</t>
    <rPh sb="2" eb="3">
      <t>アシ</t>
    </rPh>
    <phoneticPr fontId="1"/>
  </si>
  <si>
    <t>1.2</t>
    <phoneticPr fontId="1"/>
  </si>
  <si>
    <t>1.9</t>
    <phoneticPr fontId="1"/>
  </si>
  <si>
    <t>1.3</t>
    <phoneticPr fontId="1"/>
  </si>
  <si>
    <t>1.6</t>
    <phoneticPr fontId="1"/>
  </si>
  <si>
    <t>1.4</t>
    <phoneticPr fontId="1"/>
  </si>
  <si>
    <t>2.3</t>
    <phoneticPr fontId="1"/>
  </si>
  <si>
    <t>2.6</t>
    <phoneticPr fontId="1"/>
  </si>
  <si>
    <t>2.4</t>
    <phoneticPr fontId="1"/>
  </si>
  <si>
    <t>1.8</t>
    <phoneticPr fontId="1"/>
  </si>
  <si>
    <t>0.75</t>
    <phoneticPr fontId="1"/>
  </si>
  <si>
    <t>0.69</t>
    <phoneticPr fontId="1"/>
  </si>
  <si>
    <t>1.09</t>
    <phoneticPr fontId="1"/>
  </si>
  <si>
    <t>2.1</t>
    <phoneticPr fontId="1"/>
  </si>
  <si>
    <t>0.9</t>
    <phoneticPr fontId="1"/>
  </si>
  <si>
    <t>0.63</t>
    <phoneticPr fontId="1"/>
  </si>
  <si>
    <t>0.75</t>
    <phoneticPr fontId="1"/>
  </si>
  <si>
    <t>0.87</t>
    <phoneticPr fontId="1"/>
  </si>
  <si>
    <t>0.77</t>
    <phoneticPr fontId="1"/>
  </si>
  <si>
    <t>0.73</t>
    <phoneticPr fontId="1"/>
  </si>
  <si>
    <t>0.59</t>
    <phoneticPr fontId="1"/>
  </si>
  <si>
    <t>0.78</t>
    <phoneticPr fontId="1"/>
  </si>
  <si>
    <t>1.04</t>
    <phoneticPr fontId="1"/>
  </si>
  <si>
    <t>1.27</t>
    <phoneticPr fontId="1"/>
  </si>
  <si>
    <t>0.58</t>
    <phoneticPr fontId="1"/>
  </si>
  <si>
    <t>1.45</t>
    <phoneticPr fontId="1"/>
  </si>
  <si>
    <t>0.34</t>
    <phoneticPr fontId="1"/>
  </si>
  <si>
    <t>1.18</t>
    <phoneticPr fontId="1"/>
  </si>
  <si>
    <t>0.87</t>
    <phoneticPr fontId="1"/>
  </si>
  <si>
    <t>0.62</t>
    <phoneticPr fontId="1"/>
  </si>
  <si>
    <t>1.02</t>
    <phoneticPr fontId="1"/>
  </si>
  <si>
    <t>0.6</t>
    <phoneticPr fontId="1"/>
  </si>
  <si>
    <t>1.21</t>
    <phoneticPr fontId="1"/>
  </si>
  <si>
    <t>1.24</t>
    <phoneticPr fontId="1"/>
  </si>
  <si>
    <t>0.64</t>
    <phoneticPr fontId="1"/>
  </si>
  <si>
    <t>0.52</t>
    <phoneticPr fontId="1"/>
  </si>
  <si>
    <t>0.62</t>
    <phoneticPr fontId="1"/>
  </si>
  <si>
    <t>0.65</t>
    <phoneticPr fontId="1"/>
  </si>
  <si>
    <t>H4足が終了、次回H1足で検証スタート。
PBを見つけることと、その他の条件（勝つときと負けるときの特徴）を
もっと考えたい。</t>
    <rPh sb="2" eb="3">
      <t>アシ</t>
    </rPh>
    <rPh sb="4" eb="6">
      <t>シュウリョウ</t>
    </rPh>
    <rPh sb="7" eb="9">
      <t>ジカイ</t>
    </rPh>
    <rPh sb="11" eb="12">
      <t>アシ</t>
    </rPh>
    <rPh sb="13" eb="15">
      <t>ケンショウ</t>
    </rPh>
    <rPh sb="24" eb="25">
      <t>ミ</t>
    </rPh>
    <rPh sb="34" eb="35">
      <t>ホカ</t>
    </rPh>
    <rPh sb="36" eb="38">
      <t>ジョウケン</t>
    </rPh>
    <rPh sb="39" eb="40">
      <t>カ</t>
    </rPh>
    <rPh sb="44" eb="45">
      <t>マ</t>
    </rPh>
    <rPh sb="50" eb="52">
      <t>トクチョウ</t>
    </rPh>
    <rPh sb="58" eb="59">
      <t>カンガ</t>
    </rPh>
    <phoneticPr fontId="1"/>
  </si>
  <si>
    <t>H1足の検証では、量が多くなりそうなので、じっくり特徴をさがす。</t>
    <rPh sb="2" eb="3">
      <t>アシ</t>
    </rPh>
    <rPh sb="4" eb="6">
      <t>ケンショウ</t>
    </rPh>
    <rPh sb="9" eb="10">
      <t>リョウ</t>
    </rPh>
    <rPh sb="11" eb="12">
      <t>オオ</t>
    </rPh>
    <rPh sb="25" eb="27">
      <t>トクチョウ</t>
    </rPh>
    <phoneticPr fontId="1"/>
  </si>
  <si>
    <t>・確信のある場合＝相場環境（環境認識？）で上位足と下位足のダウがそろっている。
　レンジではない状況
・PBをみつけたあとは、高値更新でエントリー、安値更新でキャンセル、
　どちらも更新されなければ、待ちで、その後のキャンドルで、上記条件なら実行。
・あがるときの特徴と、さがるときの特徴は何か他の指標や基準をみてみてもOKですか？
　例えば上位足のろうそくをチェックする。。。ボリンジャーバンドをいれてみる。。。など
　</t>
    <rPh sb="1" eb="3">
      <t>カクシン</t>
    </rPh>
    <rPh sb="6" eb="8">
      <t>バアイ</t>
    </rPh>
    <rPh sb="9" eb="13">
      <t>ソウバカンキョウ</t>
    </rPh>
    <rPh sb="14" eb="16">
      <t>カンキョウ</t>
    </rPh>
    <rPh sb="16" eb="18">
      <t>ニンシキ</t>
    </rPh>
    <rPh sb="21" eb="24">
      <t>ジョウイアシ</t>
    </rPh>
    <rPh sb="25" eb="27">
      <t>カイ</t>
    </rPh>
    <rPh sb="27" eb="28">
      <t>アシ</t>
    </rPh>
    <rPh sb="48" eb="50">
      <t>ジョウキョウ</t>
    </rPh>
    <rPh sb="64" eb="66">
      <t>タカネ</t>
    </rPh>
    <rPh sb="66" eb="68">
      <t>コウシン</t>
    </rPh>
    <rPh sb="75" eb="79">
      <t>ヤスネコウシン</t>
    </rPh>
    <rPh sb="92" eb="94">
      <t>コウシン</t>
    </rPh>
    <rPh sb="101" eb="102">
      <t>マ</t>
    </rPh>
    <rPh sb="107" eb="108">
      <t>アト</t>
    </rPh>
    <rPh sb="116" eb="118">
      <t>ジョウキ</t>
    </rPh>
    <rPh sb="118" eb="120">
      <t>ジョウケン</t>
    </rPh>
    <rPh sb="122" eb="124">
      <t>ジッコウ</t>
    </rPh>
    <rPh sb="134" eb="136">
      <t>トクチョウ</t>
    </rPh>
    <rPh sb="144" eb="146">
      <t>トクチョウ</t>
    </rPh>
    <rPh sb="147" eb="148">
      <t>ナニ</t>
    </rPh>
    <rPh sb="149" eb="150">
      <t>ホカ</t>
    </rPh>
    <rPh sb="151" eb="153">
      <t>シヒョウ</t>
    </rPh>
    <rPh sb="154" eb="156">
      <t>キジュン</t>
    </rPh>
    <rPh sb="170" eb="171">
      <t>タト</t>
    </rPh>
    <rPh sb="173" eb="176">
      <t>ジョウイアシ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</si>
</sst>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3" fontId="12" fillId="0" borderId="3" xfId="0" applyNumberFormat="1" applyFont="1" applyBorder="1">
      <alignment vertical="center"/>
    </xf>
    <xf numFmtId="3" fontId="12" fillId="0" borderId="4" xfId="0" applyNumberFormat="1" applyFont="1" applyBorder="1">
      <alignment vertical="center"/>
    </xf>
    <xf numFmtId="14" fontId="10" fillId="0" borderId="0" xfId="2" applyNumberFormat="1">
      <alignment vertical="center"/>
    </xf>
    <xf numFmtId="14" fontId="4" fillId="0" borderId="0" xfId="2" applyNumberFormat="1" applyFont="1">
      <alignment vertical="center"/>
    </xf>
    <xf numFmtId="14" fontId="14" fillId="0" borderId="0" xfId="2" applyNumberFormat="1" applyFont="1">
      <alignment vertical="center"/>
    </xf>
    <xf numFmtId="49" fontId="0" fillId="0" borderId="0" xfId="0" applyNumberFormat="1">
      <alignment vertical="center"/>
    </xf>
    <xf numFmtId="0" fontId="0" fillId="0" borderId="3" xfId="0" applyBorder="1">
      <alignment vertical="center"/>
    </xf>
    <xf numFmtId="177" fontId="0" fillId="0" borderId="4" xfId="0" applyNumberFormat="1" applyBorder="1">
      <alignment vertical="center"/>
    </xf>
    <xf numFmtId="14" fontId="15" fillId="0" borderId="0" xfId="2" applyNumberFormat="1" applyFont="1">
      <alignment vertical="center"/>
    </xf>
    <xf numFmtId="0" fontId="12" fillId="4" borderId="9" xfId="0" applyNumberFormat="1" applyFont="1" applyFill="1" applyBorder="1">
      <alignment vertical="center"/>
    </xf>
    <xf numFmtId="0" fontId="0" fillId="0" borderId="18" xfId="0" applyBorder="1">
      <alignment vertical="center"/>
    </xf>
    <xf numFmtId="176" fontId="0" fillId="0" borderId="17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0" fontId="12" fillId="0" borderId="18" xfId="0" applyNumberFormat="1" applyFont="1" applyBorder="1">
      <alignment vertical="center"/>
    </xf>
    <xf numFmtId="0" fontId="12" fillId="0" borderId="19" xfId="0" applyNumberFormat="1" applyFont="1" applyBorder="1">
      <alignment vertical="center"/>
    </xf>
    <xf numFmtId="0" fontId="12" fillId="0" borderId="20" xfId="0" applyNumberFormat="1" applyFont="1" applyBorder="1">
      <alignment vertical="center"/>
    </xf>
    <xf numFmtId="177" fontId="0" fillId="0" borderId="19" xfId="0" applyNumberForma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0" fillId="0" borderId="22" xfId="0" applyBorder="1">
      <alignment vertical="center"/>
    </xf>
    <xf numFmtId="176" fontId="0" fillId="0" borderId="21" xfId="0" applyNumberFormat="1" applyBorder="1">
      <alignment vertical="center"/>
    </xf>
    <xf numFmtId="0" fontId="0" fillId="0" borderId="22" xfId="0" applyBorder="1" applyAlignment="1">
      <alignment horizontal="center" vertical="center"/>
    </xf>
    <xf numFmtId="0" fontId="12" fillId="0" borderId="22" xfId="0" applyNumberFormat="1" applyFont="1" applyBorder="1">
      <alignment vertical="center"/>
    </xf>
    <xf numFmtId="0" fontId="12" fillId="0" borderId="23" xfId="0" applyNumberFormat="1" applyFont="1" applyBorder="1">
      <alignment vertical="center"/>
    </xf>
    <xf numFmtId="0" fontId="12" fillId="0" borderId="24" xfId="0" applyNumberFormat="1" applyFont="1" applyBorder="1">
      <alignment vertical="center"/>
    </xf>
    <xf numFmtId="177" fontId="0" fillId="0" borderId="23" xfId="0" applyNumberForma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P47" sqref="P47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10.3984375" customWidth="1"/>
    <col min="8" max="8" width="11" customWidth="1"/>
    <col min="10" max="15" width="7.69921875" customWidth="1"/>
  </cols>
  <sheetData>
    <row r="1" spans="1:20" x14ac:dyDescent="0.45">
      <c r="A1" s="1" t="s">
        <v>7</v>
      </c>
      <c r="C1" t="s">
        <v>35</v>
      </c>
    </row>
    <row r="2" spans="1:20" x14ac:dyDescent="0.45">
      <c r="A2" s="1" t="s">
        <v>8</v>
      </c>
      <c r="C2" t="s">
        <v>42</v>
      </c>
    </row>
    <row r="3" spans="1:20" x14ac:dyDescent="0.45">
      <c r="A3" s="1" t="s">
        <v>10</v>
      </c>
      <c r="C3" s="29">
        <v>100000</v>
      </c>
    </row>
    <row r="4" spans="1:20" x14ac:dyDescent="0.45">
      <c r="A4" s="1" t="s">
        <v>11</v>
      </c>
      <c r="C4" s="29" t="s">
        <v>13</v>
      </c>
    </row>
    <row r="5" spans="1:20" ht="18.600000000000001" thickBot="1" x14ac:dyDescent="0.5">
      <c r="A5" s="1" t="s">
        <v>12</v>
      </c>
      <c r="C5" s="29" t="s">
        <v>33</v>
      </c>
    </row>
    <row r="6" spans="1:20" ht="18.600000000000001" thickBot="1" x14ac:dyDescent="0.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102" t="s">
        <v>3</v>
      </c>
      <c r="H6" s="103"/>
      <c r="I6" s="109"/>
      <c r="J6" s="102" t="s">
        <v>22</v>
      </c>
      <c r="K6" s="103"/>
      <c r="L6" s="109"/>
      <c r="M6" s="102" t="s">
        <v>23</v>
      </c>
      <c r="N6" s="103"/>
      <c r="O6" s="109"/>
      <c r="P6" s="87" t="s">
        <v>36</v>
      </c>
      <c r="Q6" t="s">
        <v>37</v>
      </c>
      <c r="R6" t="s">
        <v>38</v>
      </c>
      <c r="S6" t="s">
        <v>39</v>
      </c>
      <c r="T6" t="s">
        <v>40</v>
      </c>
    </row>
    <row r="7" spans="1:20" ht="18.600000000000001" thickBot="1" x14ac:dyDescent="0.5">
      <c r="A7" s="27"/>
      <c r="B7" s="27" t="s">
        <v>2</v>
      </c>
      <c r="C7" s="62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  <c r="P7" s="87"/>
    </row>
    <row r="8" spans="1:20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106" t="s">
        <v>22</v>
      </c>
      <c r="K8" s="107"/>
      <c r="L8" s="108"/>
      <c r="M8" s="106"/>
      <c r="N8" s="107"/>
      <c r="O8" s="108"/>
      <c r="P8" s="87"/>
    </row>
    <row r="9" spans="1:20" x14ac:dyDescent="0.45">
      <c r="A9" s="88">
        <v>1</v>
      </c>
      <c r="B9" s="23">
        <v>44003</v>
      </c>
      <c r="C9" s="50">
        <v>2</v>
      </c>
      <c r="D9" s="82">
        <v>-1</v>
      </c>
      <c r="E9" s="83">
        <v>-1</v>
      </c>
      <c r="F9" s="54">
        <v>-1</v>
      </c>
      <c r="G9" s="89">
        <f>IF(D9="","",G8+M9)</f>
        <v>97000</v>
      </c>
      <c r="H9" s="89">
        <f t="shared" ref="H9" si="0">IF(E9="","",H8+N9)</f>
        <v>97000</v>
      </c>
      <c r="I9" s="89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87" t="s">
        <v>43</v>
      </c>
      <c r="Q9" s="40">
        <v>107043</v>
      </c>
      <c r="R9" s="40">
        <v>106794</v>
      </c>
      <c r="S9" s="40">
        <f t="shared" ref="S9:S12" si="2">(Q9-R9)/10</f>
        <v>24.9</v>
      </c>
      <c r="T9">
        <f>G8*0.03/S9/100</f>
        <v>1.2048192771084338</v>
      </c>
    </row>
    <row r="10" spans="1:20" x14ac:dyDescent="0.45">
      <c r="A10" s="9">
        <v>2</v>
      </c>
      <c r="B10" s="5">
        <v>44028</v>
      </c>
      <c r="C10" s="47">
        <v>1</v>
      </c>
      <c r="D10" s="55">
        <v>1.27</v>
      </c>
      <c r="E10" s="56">
        <v>-1</v>
      </c>
      <c r="F10" s="57">
        <v>-1</v>
      </c>
      <c r="G10" s="22">
        <f t="shared" ref="G10:G42" si="3">IF(D10="","",G9+M10)</f>
        <v>100695.7</v>
      </c>
      <c r="H10" s="22">
        <f t="shared" ref="H10:H42" si="4">IF(E10="","",H9+N10)</f>
        <v>94090</v>
      </c>
      <c r="I10" s="22">
        <f t="shared" ref="I10:I42" si="5">IF(F10="","",I9+O10)</f>
        <v>94090</v>
      </c>
      <c r="J10" s="44">
        <f t="shared" ref="J10:J12" si="6">IF(G9="","",G9*0.03)</f>
        <v>2910</v>
      </c>
      <c r="K10" s="45">
        <f t="shared" ref="K10:K12" si="7">IF(H9="","",H9*0.03)</f>
        <v>2910</v>
      </c>
      <c r="L10" s="46">
        <f t="shared" ref="L10:L12" si="8">IF(I9="","",I9*0.03)</f>
        <v>2910</v>
      </c>
      <c r="M10" s="44">
        <f t="shared" ref="M10:M12" si="9">IF(D10="","",J10*D10)</f>
        <v>3695.7000000000003</v>
      </c>
      <c r="N10" s="45">
        <f t="shared" ref="N10:N12" si="10">IF(E10="","",K10*E10)</f>
        <v>-2910</v>
      </c>
      <c r="O10" s="46">
        <f t="shared" ref="O10:O12" si="11">IF(F10="","",L10*F10)</f>
        <v>-2910</v>
      </c>
      <c r="P10" s="87" t="s">
        <v>44</v>
      </c>
      <c r="Q10" s="40">
        <v>107190</v>
      </c>
      <c r="R10" s="40">
        <v>107042</v>
      </c>
      <c r="S10" s="40">
        <f t="shared" si="2"/>
        <v>14.8</v>
      </c>
      <c r="T10">
        <f t="shared" ref="T10:T58" si="12">G9*0.03/S10/100</f>
        <v>1.9662162162162162</v>
      </c>
    </row>
    <row r="11" spans="1:20" x14ac:dyDescent="0.45">
      <c r="A11" s="9">
        <v>3</v>
      </c>
      <c r="B11" s="5">
        <v>44033</v>
      </c>
      <c r="C11" s="47">
        <v>1</v>
      </c>
      <c r="D11" s="55">
        <v>-1</v>
      </c>
      <c r="E11" s="56">
        <v>-1</v>
      </c>
      <c r="F11" s="78">
        <v>-1</v>
      </c>
      <c r="G11" s="22">
        <f t="shared" si="3"/>
        <v>97674.828999999998</v>
      </c>
      <c r="H11" s="22">
        <f t="shared" si="4"/>
        <v>91267.3</v>
      </c>
      <c r="I11" s="22">
        <f t="shared" si="5"/>
        <v>91267.3</v>
      </c>
      <c r="J11" s="44">
        <f t="shared" si="6"/>
        <v>3020.8709999999996</v>
      </c>
      <c r="K11" s="45">
        <f t="shared" si="7"/>
        <v>2822.7</v>
      </c>
      <c r="L11" s="46">
        <f t="shared" si="8"/>
        <v>2822.7</v>
      </c>
      <c r="M11" s="44">
        <f t="shared" si="9"/>
        <v>-3020.8709999999996</v>
      </c>
      <c r="N11" s="45">
        <f t="shared" si="10"/>
        <v>-2822.7</v>
      </c>
      <c r="O11" s="46">
        <f t="shared" si="11"/>
        <v>-2822.7</v>
      </c>
      <c r="P11" s="87" t="s">
        <v>44</v>
      </c>
      <c r="Q11" s="40">
        <v>107276</v>
      </c>
      <c r="R11" s="40">
        <v>107118</v>
      </c>
      <c r="S11" s="40">
        <f t="shared" si="2"/>
        <v>15.8</v>
      </c>
      <c r="T11">
        <f t="shared" si="12"/>
        <v>1.9119436708860755</v>
      </c>
    </row>
    <row r="12" spans="1:20" x14ac:dyDescent="0.45">
      <c r="A12" s="9">
        <v>4</v>
      </c>
      <c r="B12" s="5">
        <v>44056</v>
      </c>
      <c r="C12" s="47">
        <v>1</v>
      </c>
      <c r="D12" s="55">
        <v>-1</v>
      </c>
      <c r="E12" s="56">
        <v>-1</v>
      </c>
      <c r="F12" s="57">
        <v>-1</v>
      </c>
      <c r="G12" s="22">
        <f t="shared" si="3"/>
        <v>94744.584130000003</v>
      </c>
      <c r="H12" s="22">
        <f t="shared" si="4"/>
        <v>88529.281000000003</v>
      </c>
      <c r="I12" s="22">
        <f t="shared" si="5"/>
        <v>88529.281000000003</v>
      </c>
      <c r="J12" s="44">
        <f t="shared" si="6"/>
        <v>2930.24487</v>
      </c>
      <c r="K12" s="45">
        <f t="shared" si="7"/>
        <v>2738.0189999999998</v>
      </c>
      <c r="L12" s="46">
        <f t="shared" si="8"/>
        <v>2738.0189999999998</v>
      </c>
      <c r="M12" s="44">
        <f t="shared" si="9"/>
        <v>-2930.24487</v>
      </c>
      <c r="N12" s="45">
        <f t="shared" si="10"/>
        <v>-2738.0189999999998</v>
      </c>
      <c r="O12" s="46">
        <f t="shared" si="11"/>
        <v>-2738.0189999999998</v>
      </c>
      <c r="P12" s="87" t="s">
        <v>45</v>
      </c>
      <c r="Q12" s="40">
        <v>106786</v>
      </c>
      <c r="R12" s="40">
        <v>106563</v>
      </c>
      <c r="S12" s="40">
        <f t="shared" si="2"/>
        <v>22.3</v>
      </c>
      <c r="T12">
        <f t="shared" si="12"/>
        <v>1.3140111524663678</v>
      </c>
    </row>
    <row r="13" spans="1:20" x14ac:dyDescent="0.45">
      <c r="A13" s="9">
        <v>5</v>
      </c>
      <c r="B13" s="5">
        <v>44068</v>
      </c>
      <c r="C13" s="47">
        <v>1</v>
      </c>
      <c r="D13" s="55">
        <v>1.27</v>
      </c>
      <c r="E13" s="56">
        <v>1.5</v>
      </c>
      <c r="F13" s="78">
        <v>2</v>
      </c>
      <c r="G13" s="22">
        <f t="shared" si="3"/>
        <v>98354.352785352996</v>
      </c>
      <c r="H13" s="22">
        <f t="shared" si="4"/>
        <v>92513.098645000005</v>
      </c>
      <c r="I13" s="22">
        <f t="shared" si="5"/>
        <v>93841.037859999997</v>
      </c>
      <c r="J13" s="44">
        <f t="shared" ref="J13:J58" si="13">IF(G12="","",G12*0.03)</f>
        <v>2842.3375239000002</v>
      </c>
      <c r="K13" s="45">
        <f t="shared" ref="K13:K58" si="14">IF(H12="","",H12*0.03)</f>
        <v>2655.8784300000002</v>
      </c>
      <c r="L13" s="46">
        <f t="shared" ref="L13:L58" si="15">IF(I12="","",I12*0.03)</f>
        <v>2655.8784300000002</v>
      </c>
      <c r="M13" s="44">
        <f t="shared" ref="M13:M58" si="16">IF(D13="","",J13*D13)</f>
        <v>3609.7686553530002</v>
      </c>
      <c r="N13" s="45">
        <f t="shared" ref="N13:N58" si="17">IF(E13="","",K13*E13)</f>
        <v>3983.8176450000001</v>
      </c>
      <c r="O13" s="46">
        <f t="shared" ref="O13:O58" si="18">IF(F13="","",L13*F13)</f>
        <v>5311.7568600000004</v>
      </c>
      <c r="P13" s="87" t="s">
        <v>46</v>
      </c>
      <c r="Q13" s="40">
        <v>106039</v>
      </c>
      <c r="R13" s="40">
        <v>105871</v>
      </c>
      <c r="S13" s="40">
        <f t="shared" ref="S13" si="19">(Q13-R13)/10</f>
        <v>16.8</v>
      </c>
      <c r="T13">
        <f t="shared" si="12"/>
        <v>1.6918675737500002</v>
      </c>
    </row>
    <row r="14" spans="1:20" x14ac:dyDescent="0.45">
      <c r="A14" s="9">
        <v>6</v>
      </c>
      <c r="B14" s="5">
        <v>44105</v>
      </c>
      <c r="C14" s="47">
        <v>2</v>
      </c>
      <c r="D14" s="55">
        <v>1.27</v>
      </c>
      <c r="E14" s="56">
        <v>1.5</v>
      </c>
      <c r="F14" s="91">
        <v>2</v>
      </c>
      <c r="G14" s="22">
        <f t="shared" si="3"/>
        <v>102101.65362647494</v>
      </c>
      <c r="H14" s="22">
        <f t="shared" si="4"/>
        <v>96676.188084025009</v>
      </c>
      <c r="I14" s="22">
        <f t="shared" si="5"/>
        <v>99471.500131599998</v>
      </c>
      <c r="J14" s="44">
        <f t="shared" si="13"/>
        <v>2950.6305835605899</v>
      </c>
      <c r="K14" s="45">
        <f t="shared" si="14"/>
        <v>2775.3929593500002</v>
      </c>
      <c r="L14" s="46">
        <f t="shared" si="15"/>
        <v>2815.2311357999997</v>
      </c>
      <c r="M14" s="44">
        <f t="shared" si="16"/>
        <v>3747.3008411219494</v>
      </c>
      <c r="N14" s="45">
        <f t="shared" si="17"/>
        <v>4163.0894390250005</v>
      </c>
      <c r="O14" s="46">
        <f t="shared" si="18"/>
        <v>5630.4622715999994</v>
      </c>
      <c r="P14" s="87" t="s">
        <v>47</v>
      </c>
      <c r="Q14" s="40">
        <v>105725</v>
      </c>
      <c r="R14" s="40">
        <v>105516</v>
      </c>
      <c r="S14" s="40">
        <f>(Q14-R14)/10</f>
        <v>20.9</v>
      </c>
      <c r="T14">
        <f t="shared" si="12"/>
        <v>1.4117849682108088</v>
      </c>
    </row>
    <row r="15" spans="1:20" x14ac:dyDescent="0.45">
      <c r="A15" s="9">
        <v>7</v>
      </c>
      <c r="B15" s="5">
        <v>44113</v>
      </c>
      <c r="C15" s="47">
        <v>2</v>
      </c>
      <c r="D15" s="55">
        <v>1.27</v>
      </c>
      <c r="E15" s="56">
        <v>1.5</v>
      </c>
      <c r="F15" s="91">
        <v>2</v>
      </c>
      <c r="G15" s="22">
        <f t="shared" si="3"/>
        <v>105991.72662964364</v>
      </c>
      <c r="H15" s="22">
        <f t="shared" si="4"/>
        <v>101026.61654780613</v>
      </c>
      <c r="I15" s="22">
        <f t="shared" si="5"/>
        <v>105439.79013949599</v>
      </c>
      <c r="J15" s="44">
        <f t="shared" si="13"/>
        <v>3063.0496087942483</v>
      </c>
      <c r="K15" s="45">
        <f t="shared" si="14"/>
        <v>2900.2856425207501</v>
      </c>
      <c r="L15" s="46">
        <f t="shared" si="15"/>
        <v>2984.1450039479996</v>
      </c>
      <c r="M15" s="44">
        <f t="shared" si="16"/>
        <v>3890.0730031686953</v>
      </c>
      <c r="N15" s="45">
        <f t="shared" si="17"/>
        <v>4350.4284637811252</v>
      </c>
      <c r="O15" s="46">
        <f t="shared" si="18"/>
        <v>5968.2900078959992</v>
      </c>
      <c r="P15" s="87" t="s">
        <v>48</v>
      </c>
      <c r="Q15" s="40">
        <v>105949</v>
      </c>
      <c r="R15" s="40">
        <v>105820</v>
      </c>
      <c r="S15" s="40">
        <f>(Q15-R15)/10</f>
        <v>12.9</v>
      </c>
      <c r="T15">
        <f t="shared" si="12"/>
        <v>2.3744570610808124</v>
      </c>
    </row>
    <row r="16" spans="1:20" x14ac:dyDescent="0.45">
      <c r="A16" s="9">
        <v>8</v>
      </c>
      <c r="B16" s="5">
        <v>44167</v>
      </c>
      <c r="C16" s="47">
        <v>1</v>
      </c>
      <c r="D16" s="55">
        <v>1.27</v>
      </c>
      <c r="E16" s="56">
        <v>1.5</v>
      </c>
      <c r="F16" s="57">
        <v>2</v>
      </c>
      <c r="G16" s="22">
        <f t="shared" si="3"/>
        <v>110030.01141423307</v>
      </c>
      <c r="H16" s="22">
        <f t="shared" si="4"/>
        <v>105572.81429245741</v>
      </c>
      <c r="I16" s="22">
        <f t="shared" si="5"/>
        <v>111766.17754786575</v>
      </c>
      <c r="J16" s="44">
        <f t="shared" si="13"/>
        <v>3179.7517988893092</v>
      </c>
      <c r="K16" s="45">
        <f t="shared" si="14"/>
        <v>3030.798496434184</v>
      </c>
      <c r="L16" s="46">
        <f t="shared" si="15"/>
        <v>3163.1937041848796</v>
      </c>
      <c r="M16" s="44">
        <f t="shared" si="16"/>
        <v>4038.2847845894225</v>
      </c>
      <c r="N16" s="45">
        <f t="shared" si="17"/>
        <v>4546.1977446512756</v>
      </c>
      <c r="O16" s="46">
        <f t="shared" si="18"/>
        <v>6326.3874083697592</v>
      </c>
      <c r="P16" s="87" t="s">
        <v>49</v>
      </c>
      <c r="Q16" s="40">
        <v>104461</v>
      </c>
      <c r="R16" s="40">
        <v>104342</v>
      </c>
      <c r="S16" s="40">
        <f t="shared" ref="S16:S58" si="20">(Q16-R16)/10</f>
        <v>11.9</v>
      </c>
      <c r="T16">
        <f t="shared" si="12"/>
        <v>2.6720603352010999</v>
      </c>
    </row>
    <row r="17" spans="1:20" x14ac:dyDescent="0.45">
      <c r="A17" s="9">
        <v>9</v>
      </c>
      <c r="B17" s="5">
        <v>44194</v>
      </c>
      <c r="C17" s="47">
        <v>1</v>
      </c>
      <c r="D17" s="55">
        <v>-1</v>
      </c>
      <c r="E17" s="56">
        <v>-1</v>
      </c>
      <c r="F17" s="57">
        <v>-1</v>
      </c>
      <c r="G17" s="22">
        <f t="shared" si="3"/>
        <v>106729.11107180608</v>
      </c>
      <c r="H17" s="22">
        <f t="shared" si="4"/>
        <v>102405.62986368369</v>
      </c>
      <c r="I17" s="22">
        <f t="shared" si="5"/>
        <v>108413.19222142978</v>
      </c>
      <c r="J17" s="44">
        <f t="shared" si="13"/>
        <v>3300.9003424269922</v>
      </c>
      <c r="K17" s="45">
        <f t="shared" si="14"/>
        <v>3167.1844287737222</v>
      </c>
      <c r="L17" s="46">
        <f t="shared" si="15"/>
        <v>3352.9853264359722</v>
      </c>
      <c r="M17" s="44">
        <f t="shared" si="16"/>
        <v>-3300.9003424269922</v>
      </c>
      <c r="N17" s="45">
        <f t="shared" si="17"/>
        <v>-3167.1844287737222</v>
      </c>
      <c r="O17" s="46">
        <f t="shared" si="18"/>
        <v>-3352.9853264359722</v>
      </c>
      <c r="P17" s="87" t="s">
        <v>50</v>
      </c>
      <c r="Q17" s="40">
        <v>103733</v>
      </c>
      <c r="R17" s="40">
        <v>103600</v>
      </c>
      <c r="S17" s="40">
        <f t="shared" si="20"/>
        <v>13.3</v>
      </c>
      <c r="T17">
        <f t="shared" si="12"/>
        <v>2.481879956712024</v>
      </c>
    </row>
    <row r="18" spans="1:20" x14ac:dyDescent="0.45">
      <c r="A18" s="9">
        <v>10</v>
      </c>
      <c r="B18" s="5">
        <v>44209</v>
      </c>
      <c r="C18" s="47">
        <v>1</v>
      </c>
      <c r="D18" s="55">
        <v>-1</v>
      </c>
      <c r="E18" s="56">
        <v>-1</v>
      </c>
      <c r="F18" s="57">
        <v>-1</v>
      </c>
      <c r="G18" s="22">
        <f t="shared" si="3"/>
        <v>103527.2377396519</v>
      </c>
      <c r="H18" s="22">
        <f t="shared" si="4"/>
        <v>99333.460967773179</v>
      </c>
      <c r="I18" s="22">
        <f t="shared" si="5"/>
        <v>105160.79645478689</v>
      </c>
      <c r="J18" s="44">
        <f t="shared" si="13"/>
        <v>3201.8733321541822</v>
      </c>
      <c r="K18" s="45">
        <f t="shared" si="14"/>
        <v>3072.1688959105104</v>
      </c>
      <c r="L18" s="46">
        <f t="shared" si="15"/>
        <v>3252.3957666428932</v>
      </c>
      <c r="M18" s="44">
        <f t="shared" si="16"/>
        <v>-3201.8733321541822</v>
      </c>
      <c r="N18" s="45">
        <f t="shared" si="17"/>
        <v>-3072.1688959105104</v>
      </c>
      <c r="O18" s="46">
        <f t="shared" si="18"/>
        <v>-3252.3957666428932</v>
      </c>
      <c r="P18" s="87" t="s">
        <v>51</v>
      </c>
      <c r="Q18" s="40">
        <v>103995</v>
      </c>
      <c r="R18" s="40">
        <v>103819</v>
      </c>
      <c r="S18" s="40">
        <f t="shared" si="20"/>
        <v>17.600000000000001</v>
      </c>
      <c r="T18">
        <f t="shared" si="12"/>
        <v>1.8192462114512398</v>
      </c>
    </row>
    <row r="19" spans="1:20" x14ac:dyDescent="0.45">
      <c r="A19" s="9">
        <v>11</v>
      </c>
      <c r="B19" s="5">
        <v>44253</v>
      </c>
      <c r="C19" s="47">
        <v>1</v>
      </c>
      <c r="D19" s="55">
        <v>1.27</v>
      </c>
      <c r="E19" s="56">
        <v>1.5</v>
      </c>
      <c r="F19" s="91">
        <v>2</v>
      </c>
      <c r="G19" s="22">
        <f t="shared" si="3"/>
        <v>107471.62549753264</v>
      </c>
      <c r="H19" s="22">
        <f t="shared" si="4"/>
        <v>103803.46671132297</v>
      </c>
      <c r="I19" s="22">
        <f t="shared" si="5"/>
        <v>111470.4442420741</v>
      </c>
      <c r="J19" s="44">
        <f t="shared" si="13"/>
        <v>3105.817132189557</v>
      </c>
      <c r="K19" s="45">
        <f t="shared" si="14"/>
        <v>2980.0038290331954</v>
      </c>
      <c r="L19" s="46">
        <f t="shared" si="15"/>
        <v>3154.8238936436064</v>
      </c>
      <c r="M19" s="44">
        <f t="shared" si="16"/>
        <v>3944.3877578807374</v>
      </c>
      <c r="N19" s="45">
        <f t="shared" si="17"/>
        <v>4470.0057435497929</v>
      </c>
      <c r="O19" s="46">
        <f t="shared" si="18"/>
        <v>6309.6477872872129</v>
      </c>
      <c r="P19" s="87" t="s">
        <v>52</v>
      </c>
      <c r="Q19" s="40">
        <v>106260</v>
      </c>
      <c r="R19" s="40">
        <v>105848</v>
      </c>
      <c r="S19" s="40">
        <f t="shared" si="20"/>
        <v>41.2</v>
      </c>
      <c r="T19">
        <f t="shared" si="12"/>
        <v>0.75383910975474677</v>
      </c>
    </row>
    <row r="20" spans="1:20" ht="18.600000000000001" thickBot="1" x14ac:dyDescent="0.5">
      <c r="A20" s="9">
        <v>12</v>
      </c>
      <c r="B20" s="5">
        <v>44299</v>
      </c>
      <c r="C20" s="47">
        <v>2</v>
      </c>
      <c r="D20" s="55">
        <v>1.27</v>
      </c>
      <c r="E20" s="56">
        <v>1.5</v>
      </c>
      <c r="F20" s="91">
        <v>2</v>
      </c>
      <c r="G20" s="22">
        <f t="shared" si="3"/>
        <v>111566.29442898864</v>
      </c>
      <c r="H20" s="22">
        <f t="shared" si="4"/>
        <v>108474.6227133325</v>
      </c>
      <c r="I20" s="22">
        <f t="shared" si="5"/>
        <v>118158.67089659855</v>
      </c>
      <c r="J20" s="44">
        <f t="shared" si="13"/>
        <v>3224.1487649259793</v>
      </c>
      <c r="K20" s="45">
        <f t="shared" si="14"/>
        <v>3114.1040013396887</v>
      </c>
      <c r="L20" s="46">
        <f t="shared" si="15"/>
        <v>3344.1133272622228</v>
      </c>
      <c r="M20" s="44">
        <f t="shared" si="16"/>
        <v>4094.668931455994</v>
      </c>
      <c r="N20" s="45">
        <f t="shared" si="17"/>
        <v>4671.156002009533</v>
      </c>
      <c r="O20" s="46">
        <f t="shared" si="18"/>
        <v>6688.2266545244456</v>
      </c>
      <c r="P20" s="87" t="s">
        <v>53</v>
      </c>
      <c r="Q20" s="40">
        <v>109593</v>
      </c>
      <c r="R20" s="40">
        <v>109126</v>
      </c>
      <c r="S20" s="40">
        <f t="shared" si="20"/>
        <v>46.7</v>
      </c>
      <c r="T20">
        <f t="shared" si="12"/>
        <v>0.69039588114046668</v>
      </c>
    </row>
    <row r="21" spans="1:20" ht="18.600000000000001" thickTop="1" x14ac:dyDescent="0.45">
      <c r="A21" s="92">
        <v>13</v>
      </c>
      <c r="B21" s="93">
        <v>44312</v>
      </c>
      <c r="C21" s="94">
        <v>1</v>
      </c>
      <c r="D21" s="95">
        <v>1.27</v>
      </c>
      <c r="E21" s="96">
        <v>1.5</v>
      </c>
      <c r="F21" s="97">
        <v>2</v>
      </c>
      <c r="G21" s="98">
        <f t="shared" si="3"/>
        <v>115816.97024673311</v>
      </c>
      <c r="H21" s="98">
        <f t="shared" si="4"/>
        <v>113355.98073543246</v>
      </c>
      <c r="I21" s="98">
        <f t="shared" si="5"/>
        <v>125248.19115039446</v>
      </c>
      <c r="J21" s="99">
        <f t="shared" si="13"/>
        <v>3346.9888328696588</v>
      </c>
      <c r="K21" s="100">
        <f t="shared" si="14"/>
        <v>3254.2386813999751</v>
      </c>
      <c r="L21" s="101">
        <f t="shared" si="15"/>
        <v>3544.7601268979561</v>
      </c>
      <c r="M21" s="99">
        <f t="shared" si="16"/>
        <v>4250.6758177444672</v>
      </c>
      <c r="N21" s="100">
        <f t="shared" si="17"/>
        <v>4881.3580220999629</v>
      </c>
      <c r="O21" s="101">
        <f t="shared" si="18"/>
        <v>7089.5202537959121</v>
      </c>
      <c r="P21" s="87" t="s">
        <v>54</v>
      </c>
      <c r="Q21" s="40">
        <v>108204</v>
      </c>
      <c r="R21" s="40">
        <v>107897</v>
      </c>
      <c r="S21" s="40">
        <f t="shared" si="20"/>
        <v>30.7</v>
      </c>
      <c r="T21">
        <f t="shared" si="12"/>
        <v>1.0902243755275762</v>
      </c>
    </row>
    <row r="22" spans="1:20" x14ac:dyDescent="0.45">
      <c r="A22" s="9">
        <v>14</v>
      </c>
      <c r="B22" s="5">
        <v>44321</v>
      </c>
      <c r="C22" s="47">
        <v>1</v>
      </c>
      <c r="D22" s="55">
        <v>-1</v>
      </c>
      <c r="E22" s="56">
        <v>-1</v>
      </c>
      <c r="F22" s="57">
        <v>-1</v>
      </c>
      <c r="G22" s="22">
        <f t="shared" si="3"/>
        <v>112342.46113933112</v>
      </c>
      <c r="H22" s="22">
        <f t="shared" si="4"/>
        <v>109955.30131336949</v>
      </c>
      <c r="I22" s="22">
        <f t="shared" si="5"/>
        <v>121490.74541588263</v>
      </c>
      <c r="J22" s="44">
        <f t="shared" si="13"/>
        <v>3474.5091074019933</v>
      </c>
      <c r="K22" s="45">
        <f t="shared" si="14"/>
        <v>3400.6794220629736</v>
      </c>
      <c r="L22" s="46">
        <f t="shared" si="15"/>
        <v>3757.4457345118335</v>
      </c>
      <c r="M22" s="44">
        <f t="shared" si="16"/>
        <v>-3474.5091074019933</v>
      </c>
      <c r="N22" s="45">
        <f t="shared" si="17"/>
        <v>-3400.6794220629736</v>
      </c>
      <c r="O22" s="46">
        <f t="shared" si="18"/>
        <v>-3757.4457345118335</v>
      </c>
      <c r="P22" s="87" t="s">
        <v>55</v>
      </c>
      <c r="Q22" s="40">
        <v>109355</v>
      </c>
      <c r="R22" s="40">
        <v>109194</v>
      </c>
      <c r="S22" s="40">
        <f t="shared" si="20"/>
        <v>16.100000000000001</v>
      </c>
      <c r="T22">
        <f t="shared" si="12"/>
        <v>2.1580801909329153</v>
      </c>
    </row>
    <row r="23" spans="1:20" x14ac:dyDescent="0.45">
      <c r="A23" s="9">
        <v>15</v>
      </c>
      <c r="B23" s="5">
        <v>44645</v>
      </c>
      <c r="C23" s="47">
        <v>1</v>
      </c>
      <c r="D23" s="55">
        <v>1.27</v>
      </c>
      <c r="E23" s="56">
        <v>1.5</v>
      </c>
      <c r="F23" s="78">
        <v>2</v>
      </c>
      <c r="G23" s="22">
        <f t="shared" si="3"/>
        <v>116622.70890873963</v>
      </c>
      <c r="H23" s="22">
        <f t="shared" si="4"/>
        <v>114903.28987247111</v>
      </c>
      <c r="I23" s="22">
        <f t="shared" si="5"/>
        <v>128780.19014083559</v>
      </c>
      <c r="J23" s="44">
        <f t="shared" si="13"/>
        <v>3370.2738341799336</v>
      </c>
      <c r="K23" s="45">
        <f t="shared" si="14"/>
        <v>3298.6590394010846</v>
      </c>
      <c r="L23" s="46">
        <f t="shared" si="15"/>
        <v>3644.7223624764788</v>
      </c>
      <c r="M23" s="44">
        <f t="shared" si="16"/>
        <v>4280.2477694085155</v>
      </c>
      <c r="N23" s="45">
        <f t="shared" si="17"/>
        <v>4947.9885591016264</v>
      </c>
      <c r="O23" s="46">
        <f t="shared" si="18"/>
        <v>7289.4447249529576</v>
      </c>
      <c r="P23" s="87" t="s">
        <v>56</v>
      </c>
      <c r="Q23" s="40">
        <v>122139</v>
      </c>
      <c r="R23" s="40">
        <v>121767</v>
      </c>
      <c r="S23" s="40">
        <f t="shared" si="20"/>
        <v>37.200000000000003</v>
      </c>
      <c r="T23">
        <f t="shared" si="12"/>
        <v>0.9059875898333154</v>
      </c>
    </row>
    <row r="24" spans="1:20" x14ac:dyDescent="0.45">
      <c r="A24" s="9">
        <v>16</v>
      </c>
      <c r="B24" s="5">
        <v>44652</v>
      </c>
      <c r="C24" s="47">
        <v>1</v>
      </c>
      <c r="D24" s="55">
        <v>1.27</v>
      </c>
      <c r="E24" s="56">
        <v>1.5</v>
      </c>
      <c r="F24" s="57">
        <v>2</v>
      </c>
      <c r="G24" s="22">
        <f t="shared" si="3"/>
        <v>121066.03411816261</v>
      </c>
      <c r="H24" s="22">
        <f t="shared" si="4"/>
        <v>120073.93791673231</v>
      </c>
      <c r="I24" s="22">
        <f t="shared" si="5"/>
        <v>136507.00154928572</v>
      </c>
      <c r="J24" s="44">
        <f t="shared" si="13"/>
        <v>3498.6812672621886</v>
      </c>
      <c r="K24" s="45">
        <f t="shared" si="14"/>
        <v>3447.0986961741332</v>
      </c>
      <c r="L24" s="46">
        <f t="shared" si="15"/>
        <v>3863.4057042250674</v>
      </c>
      <c r="M24" s="44">
        <f t="shared" si="16"/>
        <v>4443.3252094229792</v>
      </c>
      <c r="N24" s="45">
        <f t="shared" si="17"/>
        <v>5170.6480442612001</v>
      </c>
      <c r="O24" s="46">
        <f t="shared" si="18"/>
        <v>7726.8114084501349</v>
      </c>
      <c r="P24" s="87" t="s">
        <v>57</v>
      </c>
      <c r="Q24" s="40">
        <v>122790</v>
      </c>
      <c r="R24" s="40">
        <v>122236</v>
      </c>
      <c r="S24" s="40">
        <f t="shared" si="20"/>
        <v>55.4</v>
      </c>
      <c r="T24">
        <f t="shared" si="12"/>
        <v>0.63153091466826505</v>
      </c>
    </row>
    <row r="25" spans="1:20" x14ac:dyDescent="0.45">
      <c r="A25" s="9">
        <v>17</v>
      </c>
      <c r="B25" s="5">
        <v>44658</v>
      </c>
      <c r="C25" s="47">
        <v>1</v>
      </c>
      <c r="D25" s="55">
        <v>1.27</v>
      </c>
      <c r="E25" s="56">
        <v>1.5</v>
      </c>
      <c r="F25" s="57">
        <v>2</v>
      </c>
      <c r="G25" s="22">
        <f t="shared" si="3"/>
        <v>125678.65001806461</v>
      </c>
      <c r="H25" s="22">
        <f t="shared" si="4"/>
        <v>125477.26512298526</v>
      </c>
      <c r="I25" s="22">
        <f t="shared" si="5"/>
        <v>144697.42164224287</v>
      </c>
      <c r="J25" s="44">
        <f t="shared" si="13"/>
        <v>3631.9810235448781</v>
      </c>
      <c r="K25" s="45">
        <f t="shared" si="14"/>
        <v>3602.2181375019691</v>
      </c>
      <c r="L25" s="46">
        <f t="shared" si="15"/>
        <v>4095.2100464785713</v>
      </c>
      <c r="M25" s="44">
        <f t="shared" si="16"/>
        <v>4612.6158999019954</v>
      </c>
      <c r="N25" s="45">
        <f t="shared" si="17"/>
        <v>5403.3272062529541</v>
      </c>
      <c r="O25" s="46">
        <f t="shared" si="18"/>
        <v>8190.4200929571425</v>
      </c>
      <c r="P25" s="87" t="s">
        <v>58</v>
      </c>
      <c r="Q25" s="40">
        <v>123929</v>
      </c>
      <c r="R25" s="40">
        <v>123449</v>
      </c>
      <c r="S25" s="40">
        <f t="shared" si="20"/>
        <v>48</v>
      </c>
      <c r="T25">
        <f t="shared" si="12"/>
        <v>0.7566627132385163</v>
      </c>
    </row>
    <row r="26" spans="1:20" x14ac:dyDescent="0.45">
      <c r="A26" s="9">
        <v>18</v>
      </c>
      <c r="B26" s="5">
        <v>44669</v>
      </c>
      <c r="C26" s="47">
        <v>1</v>
      </c>
      <c r="D26" s="55">
        <v>1.27</v>
      </c>
      <c r="E26" s="56">
        <v>1.5</v>
      </c>
      <c r="F26" s="91">
        <v>2</v>
      </c>
      <c r="G26" s="22">
        <f t="shared" si="3"/>
        <v>130467.00658375287</v>
      </c>
      <c r="H26" s="22">
        <f t="shared" si="4"/>
        <v>131123.74205351959</v>
      </c>
      <c r="I26" s="22">
        <f t="shared" si="5"/>
        <v>153379.26694077745</v>
      </c>
      <c r="J26" s="44">
        <f t="shared" si="13"/>
        <v>3770.3595005419384</v>
      </c>
      <c r="K26" s="45">
        <f t="shared" si="14"/>
        <v>3764.3179536895577</v>
      </c>
      <c r="L26" s="46">
        <f t="shared" si="15"/>
        <v>4340.922649267286</v>
      </c>
      <c r="M26" s="44">
        <f t="shared" si="16"/>
        <v>4788.356565688262</v>
      </c>
      <c r="N26" s="45">
        <f t="shared" si="17"/>
        <v>5646.4769305343361</v>
      </c>
      <c r="O26" s="46">
        <f t="shared" si="18"/>
        <v>8681.8452985345721</v>
      </c>
      <c r="P26" s="87" t="s">
        <v>59</v>
      </c>
      <c r="Q26" s="40">
        <v>126660</v>
      </c>
      <c r="R26" s="40">
        <v>126229</v>
      </c>
      <c r="S26" s="40">
        <f t="shared" si="20"/>
        <v>43.1</v>
      </c>
      <c r="T26">
        <f t="shared" si="12"/>
        <v>0.87479338759673742</v>
      </c>
    </row>
    <row r="27" spans="1:20" x14ac:dyDescent="0.45">
      <c r="A27" s="9">
        <v>19</v>
      </c>
      <c r="B27" s="5">
        <v>44676</v>
      </c>
      <c r="C27" s="47">
        <v>2</v>
      </c>
      <c r="D27" s="55">
        <v>1.27</v>
      </c>
      <c r="E27" s="56">
        <v>1.5</v>
      </c>
      <c r="F27" s="78">
        <v>2</v>
      </c>
      <c r="G27" s="22">
        <f t="shared" si="3"/>
        <v>135437.79953459385</v>
      </c>
      <c r="H27" s="22">
        <f t="shared" si="4"/>
        <v>137024.31044592796</v>
      </c>
      <c r="I27" s="22">
        <f t="shared" si="5"/>
        <v>162582.02295722411</v>
      </c>
      <c r="J27" s="44">
        <f t="shared" si="13"/>
        <v>3914.0101975125858</v>
      </c>
      <c r="K27" s="45">
        <f t="shared" si="14"/>
        <v>3933.7122616055876</v>
      </c>
      <c r="L27" s="46">
        <f t="shared" si="15"/>
        <v>4601.3780082233234</v>
      </c>
      <c r="M27" s="44">
        <f t="shared" si="16"/>
        <v>4970.7929508409843</v>
      </c>
      <c r="N27" s="45">
        <f t="shared" si="17"/>
        <v>5900.5683924083814</v>
      </c>
      <c r="O27" s="46">
        <f t="shared" si="18"/>
        <v>9202.7560164466468</v>
      </c>
      <c r="P27" s="87" t="s">
        <v>60</v>
      </c>
      <c r="Q27" s="40">
        <v>128484</v>
      </c>
      <c r="R27" s="40">
        <v>127982</v>
      </c>
      <c r="S27" s="40">
        <f t="shared" si="20"/>
        <v>50.2</v>
      </c>
      <c r="T27">
        <f t="shared" si="12"/>
        <v>0.77968330627740756</v>
      </c>
    </row>
    <row r="28" spans="1:20" x14ac:dyDescent="0.45">
      <c r="A28" s="9">
        <v>20</v>
      </c>
      <c r="B28" s="5">
        <v>44694</v>
      </c>
      <c r="C28" s="47">
        <v>2</v>
      </c>
      <c r="D28" s="55">
        <v>-1</v>
      </c>
      <c r="E28" s="56">
        <v>-1</v>
      </c>
      <c r="F28" s="57">
        <v>-1</v>
      </c>
      <c r="G28" s="22">
        <f t="shared" si="3"/>
        <v>131374.66554855605</v>
      </c>
      <c r="H28" s="22">
        <f t="shared" si="4"/>
        <v>132913.58113255011</v>
      </c>
      <c r="I28" s="22">
        <f t="shared" si="5"/>
        <v>157704.56226850738</v>
      </c>
      <c r="J28" s="44">
        <f t="shared" si="13"/>
        <v>4063.1339860378157</v>
      </c>
      <c r="K28" s="45">
        <f t="shared" si="14"/>
        <v>4110.7293133778385</v>
      </c>
      <c r="L28" s="46">
        <f t="shared" si="15"/>
        <v>4877.4606887167229</v>
      </c>
      <c r="M28" s="44">
        <f t="shared" si="16"/>
        <v>-4063.1339860378157</v>
      </c>
      <c r="N28" s="45">
        <f t="shared" si="17"/>
        <v>-4110.7293133778385</v>
      </c>
      <c r="O28" s="46">
        <f t="shared" si="18"/>
        <v>-4877.4606887167229</v>
      </c>
      <c r="P28" s="87" t="s">
        <v>61</v>
      </c>
      <c r="Q28" s="40">
        <v>129353</v>
      </c>
      <c r="R28" s="40">
        <v>128797</v>
      </c>
      <c r="S28" s="40">
        <f t="shared" si="20"/>
        <v>55.6</v>
      </c>
      <c r="T28">
        <f t="shared" si="12"/>
        <v>0.7307794938916935</v>
      </c>
    </row>
    <row r="29" spans="1:20" x14ac:dyDescent="0.45">
      <c r="A29" s="9">
        <v>21</v>
      </c>
      <c r="B29" s="5">
        <v>44704</v>
      </c>
      <c r="C29" s="47">
        <v>2</v>
      </c>
      <c r="D29" s="55">
        <v>1.27</v>
      </c>
      <c r="E29" s="56">
        <v>1.5</v>
      </c>
      <c r="F29" s="78">
        <v>0</v>
      </c>
      <c r="G29" s="22">
        <f t="shared" si="3"/>
        <v>136380.04030595603</v>
      </c>
      <c r="H29" s="22">
        <f t="shared" si="4"/>
        <v>138894.69228351486</v>
      </c>
      <c r="I29" s="22">
        <f t="shared" si="5"/>
        <v>157704.56226850738</v>
      </c>
      <c r="J29" s="44">
        <f t="shared" si="13"/>
        <v>3941.2399664566815</v>
      </c>
      <c r="K29" s="45">
        <f t="shared" si="14"/>
        <v>3987.4074339765034</v>
      </c>
      <c r="L29" s="46">
        <f t="shared" si="15"/>
        <v>4731.1368680552214</v>
      </c>
      <c r="M29" s="44">
        <f t="shared" si="16"/>
        <v>5005.3747573999854</v>
      </c>
      <c r="N29" s="45">
        <f t="shared" si="17"/>
        <v>5981.1111509647553</v>
      </c>
      <c r="O29" s="46">
        <f t="shared" si="18"/>
        <v>0</v>
      </c>
      <c r="P29" s="87" t="s">
        <v>62</v>
      </c>
      <c r="Q29" s="40">
        <v>128240</v>
      </c>
      <c r="R29" s="40">
        <v>127580</v>
      </c>
      <c r="S29" s="40">
        <f t="shared" si="20"/>
        <v>66</v>
      </c>
      <c r="T29">
        <f t="shared" si="12"/>
        <v>0.59715757067525477</v>
      </c>
    </row>
    <row r="30" spans="1:20" x14ac:dyDescent="0.45">
      <c r="A30" s="9">
        <v>22</v>
      </c>
      <c r="B30" s="5">
        <v>44704</v>
      </c>
      <c r="C30" s="47">
        <v>2</v>
      </c>
      <c r="D30" s="55">
        <v>1.27</v>
      </c>
      <c r="E30" s="56">
        <v>1.5</v>
      </c>
      <c r="F30" s="78">
        <v>2</v>
      </c>
      <c r="G30" s="22">
        <f t="shared" si="3"/>
        <v>141576.11984161296</v>
      </c>
      <c r="H30" s="22">
        <f t="shared" si="4"/>
        <v>145144.95343627303</v>
      </c>
      <c r="I30" s="22">
        <f t="shared" si="5"/>
        <v>167166.83600461783</v>
      </c>
      <c r="J30" s="44">
        <f t="shared" si="13"/>
        <v>4091.4012091786808</v>
      </c>
      <c r="K30" s="45">
        <f t="shared" si="14"/>
        <v>4166.8407685054453</v>
      </c>
      <c r="L30" s="46">
        <f t="shared" si="15"/>
        <v>4731.1368680552214</v>
      </c>
      <c r="M30" s="44">
        <f t="shared" si="16"/>
        <v>5196.0795356569251</v>
      </c>
      <c r="N30" s="45">
        <f t="shared" si="17"/>
        <v>6250.2611527581685</v>
      </c>
      <c r="O30" s="46">
        <f t="shared" si="18"/>
        <v>9462.2737361104428</v>
      </c>
      <c r="P30" s="87" t="s">
        <v>63</v>
      </c>
      <c r="Q30" s="40">
        <v>127924</v>
      </c>
      <c r="R30" s="40">
        <v>127403</v>
      </c>
      <c r="S30" s="40">
        <f t="shared" si="20"/>
        <v>52.1</v>
      </c>
      <c r="T30">
        <f t="shared" si="12"/>
        <v>0.78529773688650295</v>
      </c>
    </row>
    <row r="31" spans="1:20" x14ac:dyDescent="0.45">
      <c r="A31" s="9">
        <v>23</v>
      </c>
      <c r="B31" s="5">
        <v>44739</v>
      </c>
      <c r="C31" s="47">
        <v>1</v>
      </c>
      <c r="D31" s="55">
        <v>1.27</v>
      </c>
      <c r="E31" s="56">
        <v>1.5</v>
      </c>
      <c r="F31" s="57">
        <v>2</v>
      </c>
      <c r="G31" s="22">
        <f t="shared" si="3"/>
        <v>146970.17000757842</v>
      </c>
      <c r="H31" s="22">
        <f t="shared" si="4"/>
        <v>151676.47634090533</v>
      </c>
      <c r="I31" s="22">
        <f t="shared" si="5"/>
        <v>177196.8461648949</v>
      </c>
      <c r="J31" s="44">
        <f t="shared" si="13"/>
        <v>4247.2835952483883</v>
      </c>
      <c r="K31" s="45">
        <f t="shared" si="14"/>
        <v>4354.3486030881904</v>
      </c>
      <c r="L31" s="46">
        <f t="shared" si="15"/>
        <v>5015.005080138535</v>
      </c>
      <c r="M31" s="44">
        <f t="shared" si="16"/>
        <v>5394.0501659654528</v>
      </c>
      <c r="N31" s="45">
        <f t="shared" si="17"/>
        <v>6531.5229046322856</v>
      </c>
      <c r="O31" s="46">
        <f t="shared" si="18"/>
        <v>10030.01016027707</v>
      </c>
      <c r="P31" s="87" t="s">
        <v>64</v>
      </c>
      <c r="Q31" s="40">
        <v>135410</v>
      </c>
      <c r="R31" s="40">
        <v>135003</v>
      </c>
      <c r="S31" s="40">
        <f t="shared" si="20"/>
        <v>40.700000000000003</v>
      </c>
      <c r="T31">
        <f t="shared" si="12"/>
        <v>1.043558622911152</v>
      </c>
    </row>
    <row r="32" spans="1:20" x14ac:dyDescent="0.45">
      <c r="A32" s="9">
        <v>24</v>
      </c>
      <c r="B32" s="5">
        <v>44798</v>
      </c>
      <c r="C32" s="47">
        <v>2</v>
      </c>
      <c r="D32" s="55">
        <v>-1</v>
      </c>
      <c r="E32" s="56">
        <v>-1</v>
      </c>
      <c r="F32" s="57">
        <v>-1</v>
      </c>
      <c r="G32" s="22">
        <f t="shared" si="3"/>
        <v>142561.06490735107</v>
      </c>
      <c r="H32" s="22">
        <f t="shared" si="4"/>
        <v>147126.18205067818</v>
      </c>
      <c r="I32" s="22">
        <f t="shared" si="5"/>
        <v>171880.94077994805</v>
      </c>
      <c r="J32" s="44">
        <f t="shared" si="13"/>
        <v>4409.1051002273525</v>
      </c>
      <c r="K32" s="45">
        <f t="shared" si="14"/>
        <v>4550.2942902271598</v>
      </c>
      <c r="L32" s="46">
        <f t="shared" si="15"/>
        <v>5315.9053849468464</v>
      </c>
      <c r="M32" s="44">
        <f t="shared" si="16"/>
        <v>-4409.1051002273525</v>
      </c>
      <c r="N32" s="45">
        <f t="shared" si="17"/>
        <v>-4550.2942902271598</v>
      </c>
      <c r="O32" s="46">
        <f t="shared" si="18"/>
        <v>-5315.9053849468464</v>
      </c>
      <c r="P32" s="87" t="s">
        <v>65</v>
      </c>
      <c r="Q32" s="40">
        <v>136948</v>
      </c>
      <c r="R32" s="40">
        <v>136603</v>
      </c>
      <c r="S32" s="40">
        <f t="shared" si="20"/>
        <v>34.5</v>
      </c>
      <c r="T32">
        <f t="shared" si="12"/>
        <v>1.2780014783267688</v>
      </c>
    </row>
    <row r="33" spans="1:20" x14ac:dyDescent="0.45">
      <c r="A33" s="9">
        <v>25</v>
      </c>
      <c r="B33" s="5">
        <v>44812</v>
      </c>
      <c r="C33" s="47">
        <v>1</v>
      </c>
      <c r="D33" s="55">
        <v>-1</v>
      </c>
      <c r="E33" s="56">
        <v>-1</v>
      </c>
      <c r="F33" s="57">
        <v>-1</v>
      </c>
      <c r="G33" s="22">
        <f t="shared" si="3"/>
        <v>138284.23296013055</v>
      </c>
      <c r="H33" s="22">
        <f t="shared" si="4"/>
        <v>142712.39658915784</v>
      </c>
      <c r="I33" s="22">
        <f t="shared" si="5"/>
        <v>166724.51255654963</v>
      </c>
      <c r="J33" s="44">
        <f t="shared" si="13"/>
        <v>4276.8319472205321</v>
      </c>
      <c r="K33" s="45">
        <f t="shared" si="14"/>
        <v>4413.7854615203451</v>
      </c>
      <c r="L33" s="46">
        <f t="shared" si="15"/>
        <v>5156.4282233984413</v>
      </c>
      <c r="M33" s="44">
        <f t="shared" si="16"/>
        <v>-4276.8319472205321</v>
      </c>
      <c r="N33" s="45">
        <f t="shared" si="17"/>
        <v>-4413.7854615203451</v>
      </c>
      <c r="O33" s="46">
        <f t="shared" si="18"/>
        <v>-5156.4282233984413</v>
      </c>
      <c r="P33" s="87" t="s">
        <v>66</v>
      </c>
      <c r="Q33" s="40">
        <v>144158</v>
      </c>
      <c r="R33" s="40">
        <v>143422</v>
      </c>
      <c r="S33" s="40">
        <f t="shared" si="20"/>
        <v>73.599999999999994</v>
      </c>
      <c r="T33">
        <f t="shared" si="12"/>
        <v>0.58109129717670283</v>
      </c>
    </row>
    <row r="34" spans="1:20" x14ac:dyDescent="0.45">
      <c r="A34" s="9">
        <v>26</v>
      </c>
      <c r="B34" s="5">
        <v>44825</v>
      </c>
      <c r="C34" s="47">
        <v>1</v>
      </c>
      <c r="D34" s="55">
        <v>-1</v>
      </c>
      <c r="E34" s="56">
        <v>-1</v>
      </c>
      <c r="F34" s="78">
        <v>-1</v>
      </c>
      <c r="G34" s="22">
        <f t="shared" si="3"/>
        <v>134135.70597132665</v>
      </c>
      <c r="H34" s="22">
        <f t="shared" si="4"/>
        <v>138431.02469148309</v>
      </c>
      <c r="I34" s="22">
        <f t="shared" si="5"/>
        <v>161722.77717985315</v>
      </c>
      <c r="J34" s="44">
        <f t="shared" si="13"/>
        <v>4148.5269888039165</v>
      </c>
      <c r="K34" s="45">
        <f t="shared" si="14"/>
        <v>4281.371897674735</v>
      </c>
      <c r="L34" s="46">
        <f t="shared" si="15"/>
        <v>5001.7353766964889</v>
      </c>
      <c r="M34" s="44">
        <f t="shared" si="16"/>
        <v>-4148.5269888039165</v>
      </c>
      <c r="N34" s="45">
        <f t="shared" si="17"/>
        <v>-4281.371897674735</v>
      </c>
      <c r="O34" s="46">
        <f t="shared" si="18"/>
        <v>-5001.7353766964889</v>
      </c>
      <c r="P34" s="87" t="s">
        <v>67</v>
      </c>
      <c r="Q34" s="40">
        <v>143757</v>
      </c>
      <c r="R34" s="40">
        <v>143471</v>
      </c>
      <c r="S34" s="40">
        <f t="shared" si="20"/>
        <v>28.6</v>
      </c>
      <c r="T34">
        <f t="shared" si="12"/>
        <v>1.4505339121692016</v>
      </c>
    </row>
    <row r="35" spans="1:20" x14ac:dyDescent="0.45">
      <c r="A35" s="9">
        <v>27</v>
      </c>
      <c r="B35" s="5">
        <v>44848</v>
      </c>
      <c r="C35" s="47">
        <v>1</v>
      </c>
      <c r="D35" s="55">
        <v>1.27</v>
      </c>
      <c r="E35" s="56">
        <v>1.5</v>
      </c>
      <c r="F35" s="78">
        <v>2</v>
      </c>
      <c r="G35" s="22">
        <f t="shared" si="3"/>
        <v>139246.27636883419</v>
      </c>
      <c r="H35" s="22">
        <f t="shared" si="4"/>
        <v>144660.42080259984</v>
      </c>
      <c r="I35" s="22">
        <f t="shared" si="5"/>
        <v>171426.14381064434</v>
      </c>
      <c r="J35" s="44">
        <f t="shared" si="13"/>
        <v>4024.0711791397994</v>
      </c>
      <c r="K35" s="45">
        <f t="shared" si="14"/>
        <v>4152.9307407444931</v>
      </c>
      <c r="L35" s="46">
        <f t="shared" si="15"/>
        <v>4851.683315395594</v>
      </c>
      <c r="M35" s="44">
        <f t="shared" si="16"/>
        <v>5110.5703975075448</v>
      </c>
      <c r="N35" s="45">
        <f t="shared" si="17"/>
        <v>6229.3961111167391</v>
      </c>
      <c r="O35" s="46">
        <f t="shared" si="18"/>
        <v>9703.3666307911881</v>
      </c>
      <c r="P35" s="87" t="s">
        <v>63</v>
      </c>
      <c r="Q35" s="40">
        <v>147335</v>
      </c>
      <c r="R35" s="40">
        <v>146825</v>
      </c>
      <c r="S35" s="40">
        <f t="shared" si="20"/>
        <v>51</v>
      </c>
      <c r="T35">
        <f t="shared" si="12"/>
        <v>0.78903356453721551</v>
      </c>
    </row>
    <row r="36" spans="1:20" ht="18.600000000000001" thickBot="1" x14ac:dyDescent="0.5">
      <c r="A36" s="116">
        <v>28</v>
      </c>
      <c r="B36" s="117">
        <v>44852</v>
      </c>
      <c r="C36" s="118">
        <v>1</v>
      </c>
      <c r="D36" s="119">
        <v>1.27</v>
      </c>
      <c r="E36" s="120">
        <v>1.5</v>
      </c>
      <c r="F36" s="121">
        <v>2</v>
      </c>
      <c r="G36" s="122">
        <f t="shared" si="3"/>
        <v>144551.55949848678</v>
      </c>
      <c r="H36" s="122">
        <f t="shared" si="4"/>
        <v>151170.13973871683</v>
      </c>
      <c r="I36" s="122">
        <f t="shared" si="5"/>
        <v>181711.712439283</v>
      </c>
      <c r="J36" s="123">
        <f t="shared" si="13"/>
        <v>4177.3882910650254</v>
      </c>
      <c r="K36" s="124">
        <f t="shared" si="14"/>
        <v>4339.8126240779948</v>
      </c>
      <c r="L36" s="125">
        <f t="shared" si="15"/>
        <v>5142.7843143193304</v>
      </c>
      <c r="M36" s="123">
        <f t="shared" si="16"/>
        <v>5305.2831296525828</v>
      </c>
      <c r="N36" s="124">
        <f t="shared" si="17"/>
        <v>6509.7189361169922</v>
      </c>
      <c r="O36" s="125">
        <f t="shared" si="18"/>
        <v>10285.568628638661</v>
      </c>
      <c r="P36" s="87" t="s">
        <v>68</v>
      </c>
      <c r="Q36" s="40">
        <v>149255</v>
      </c>
      <c r="R36" s="40">
        <v>148051</v>
      </c>
      <c r="S36" s="40">
        <f t="shared" si="20"/>
        <v>120.4</v>
      </c>
      <c r="T36">
        <f t="shared" si="12"/>
        <v>0.34695916038746055</v>
      </c>
    </row>
    <row r="37" spans="1:20" ht="18.600000000000001" thickTop="1" x14ac:dyDescent="0.45">
      <c r="A37" s="9">
        <v>29</v>
      </c>
      <c r="B37" s="5">
        <v>44854</v>
      </c>
      <c r="C37" s="47">
        <v>1</v>
      </c>
      <c r="D37" s="55">
        <v>1.27</v>
      </c>
      <c r="E37" s="56">
        <v>1.5</v>
      </c>
      <c r="F37" s="57">
        <v>2</v>
      </c>
      <c r="G37" s="22">
        <f t="shared" si="3"/>
        <v>150058.97391537912</v>
      </c>
      <c r="H37" s="22">
        <f t="shared" si="4"/>
        <v>157972.79602695908</v>
      </c>
      <c r="I37" s="22">
        <f t="shared" si="5"/>
        <v>192614.41518563998</v>
      </c>
      <c r="J37" s="44">
        <f t="shared" si="13"/>
        <v>4336.546784954603</v>
      </c>
      <c r="K37" s="45">
        <f t="shared" si="14"/>
        <v>4535.1041921615042</v>
      </c>
      <c r="L37" s="46">
        <f t="shared" si="15"/>
        <v>5451.3513731784897</v>
      </c>
      <c r="M37" s="44">
        <f t="shared" si="16"/>
        <v>5507.4144168923458</v>
      </c>
      <c r="N37" s="45">
        <f t="shared" si="17"/>
        <v>6802.6562882422568</v>
      </c>
      <c r="O37" s="46">
        <f t="shared" si="18"/>
        <v>10902.702746356979</v>
      </c>
      <c r="P37" s="87" t="s">
        <v>69</v>
      </c>
      <c r="Q37" s="40">
        <v>149910</v>
      </c>
      <c r="R37" s="40">
        <v>149545</v>
      </c>
      <c r="S37" s="40">
        <f t="shared" si="20"/>
        <v>36.5</v>
      </c>
      <c r="T37">
        <f t="shared" si="12"/>
        <v>1.1880950095766036</v>
      </c>
    </row>
    <row r="38" spans="1:20" x14ac:dyDescent="0.45">
      <c r="A38" s="9">
        <v>30</v>
      </c>
      <c r="B38" s="5">
        <v>44945</v>
      </c>
      <c r="C38" s="47">
        <v>2</v>
      </c>
      <c r="D38" s="55">
        <v>-1</v>
      </c>
      <c r="E38" s="56">
        <v>-1</v>
      </c>
      <c r="F38" s="57">
        <v>-1</v>
      </c>
      <c r="G38" s="22">
        <f t="shared" si="3"/>
        <v>145557.20469791774</v>
      </c>
      <c r="H38" s="22">
        <f t="shared" si="4"/>
        <v>153233.61214615032</v>
      </c>
      <c r="I38" s="22">
        <f t="shared" si="5"/>
        <v>186835.9827300708</v>
      </c>
      <c r="J38" s="44">
        <f t="shared" si="13"/>
        <v>4501.769217461373</v>
      </c>
      <c r="K38" s="45">
        <f t="shared" si="14"/>
        <v>4739.1838808087723</v>
      </c>
      <c r="L38" s="46">
        <f t="shared" si="15"/>
        <v>5778.4324555691992</v>
      </c>
      <c r="M38" s="44">
        <f t="shared" si="16"/>
        <v>-4501.769217461373</v>
      </c>
      <c r="N38" s="45">
        <f t="shared" si="17"/>
        <v>-4739.1838808087723</v>
      </c>
      <c r="O38" s="46">
        <f t="shared" si="18"/>
        <v>-5778.4324555691992</v>
      </c>
      <c r="P38" s="87" t="s">
        <v>70</v>
      </c>
      <c r="Q38" s="40">
        <v>128809</v>
      </c>
      <c r="R38" s="40">
        <v>128292</v>
      </c>
      <c r="S38" s="40">
        <f t="shared" si="20"/>
        <v>51.7</v>
      </c>
      <c r="T38">
        <f t="shared" si="12"/>
        <v>0.87074839796158088</v>
      </c>
    </row>
    <row r="39" spans="1:20" x14ac:dyDescent="0.45">
      <c r="A39" s="9">
        <v>31</v>
      </c>
      <c r="B39" s="5">
        <v>44950</v>
      </c>
      <c r="C39" s="47">
        <v>1</v>
      </c>
      <c r="D39" s="55">
        <v>-1</v>
      </c>
      <c r="E39" s="58">
        <v>-1</v>
      </c>
      <c r="F39" s="57">
        <v>-1</v>
      </c>
      <c r="G39" s="22">
        <f t="shared" si="3"/>
        <v>141190.48855698021</v>
      </c>
      <c r="H39" s="22">
        <f t="shared" si="4"/>
        <v>148636.60378176582</v>
      </c>
      <c r="I39" s="22">
        <f t="shared" si="5"/>
        <v>181230.90324816867</v>
      </c>
      <c r="J39" s="44">
        <f t="shared" si="13"/>
        <v>4366.7161409375321</v>
      </c>
      <c r="K39" s="45">
        <f t="shared" si="14"/>
        <v>4597.0083643845092</v>
      </c>
      <c r="L39" s="46">
        <f t="shared" si="15"/>
        <v>5605.0794819021239</v>
      </c>
      <c r="M39" s="44">
        <f t="shared" si="16"/>
        <v>-4366.7161409375321</v>
      </c>
      <c r="N39" s="45">
        <f t="shared" si="17"/>
        <v>-4597.0083643845092</v>
      </c>
      <c r="O39" s="46">
        <f t="shared" si="18"/>
        <v>-5605.0794819021239</v>
      </c>
      <c r="P39" s="87" t="s">
        <v>71</v>
      </c>
      <c r="Q39" s="40">
        <v>130422</v>
      </c>
      <c r="R39" s="40">
        <v>129719</v>
      </c>
      <c r="S39" s="40">
        <f t="shared" si="20"/>
        <v>70.3</v>
      </c>
      <c r="T39">
        <f t="shared" si="12"/>
        <v>0.62115450084459922</v>
      </c>
    </row>
    <row r="40" spans="1:20" x14ac:dyDescent="0.45">
      <c r="A40" s="9">
        <v>32</v>
      </c>
      <c r="B40" s="5">
        <v>44973</v>
      </c>
      <c r="C40" s="47">
        <v>1</v>
      </c>
      <c r="D40" s="55">
        <v>1.27</v>
      </c>
      <c r="E40" s="58">
        <v>1.5</v>
      </c>
      <c r="F40" s="57">
        <v>2</v>
      </c>
      <c r="G40" s="22">
        <f t="shared" si="3"/>
        <v>146569.84617100115</v>
      </c>
      <c r="H40" s="22">
        <f t="shared" si="4"/>
        <v>155325.25095194529</v>
      </c>
      <c r="I40" s="22">
        <f t="shared" si="5"/>
        <v>192104.7574430588</v>
      </c>
      <c r="J40" s="44">
        <f t="shared" si="13"/>
        <v>4235.714656709406</v>
      </c>
      <c r="K40" s="45">
        <f t="shared" si="14"/>
        <v>4459.0981134529748</v>
      </c>
      <c r="L40" s="46">
        <f t="shared" si="15"/>
        <v>5436.9270974450601</v>
      </c>
      <c r="M40" s="44">
        <f t="shared" si="16"/>
        <v>5379.3576140209452</v>
      </c>
      <c r="N40" s="45">
        <f t="shared" si="17"/>
        <v>6688.6471701794617</v>
      </c>
      <c r="O40" s="46">
        <f t="shared" si="18"/>
        <v>10873.85419489012</v>
      </c>
      <c r="P40" s="87" t="s">
        <v>72</v>
      </c>
      <c r="Q40" s="40">
        <v>134008</v>
      </c>
      <c r="R40" s="40">
        <v>133596</v>
      </c>
      <c r="S40" s="40">
        <f t="shared" si="20"/>
        <v>41.2</v>
      </c>
      <c r="T40">
        <f t="shared" si="12"/>
        <v>1.0280860817255839</v>
      </c>
    </row>
    <row r="41" spans="1:20" x14ac:dyDescent="0.45">
      <c r="A41" s="9">
        <v>33</v>
      </c>
      <c r="B41" s="5">
        <v>44993</v>
      </c>
      <c r="C41" s="47">
        <v>1</v>
      </c>
      <c r="D41" s="55">
        <v>-1</v>
      </c>
      <c r="E41" s="58">
        <v>-1</v>
      </c>
      <c r="F41" s="78">
        <v>-1</v>
      </c>
      <c r="G41" s="22">
        <f t="shared" si="3"/>
        <v>142172.75078587112</v>
      </c>
      <c r="H41" s="22">
        <f t="shared" si="4"/>
        <v>150665.49342338694</v>
      </c>
      <c r="I41" s="22">
        <f t="shared" si="5"/>
        <v>186341.61471976704</v>
      </c>
      <c r="J41" s="44">
        <f t="shared" si="13"/>
        <v>4397.0953851300346</v>
      </c>
      <c r="K41" s="45">
        <f t="shared" si="14"/>
        <v>4659.757528558358</v>
      </c>
      <c r="L41" s="46">
        <f t="shared" si="15"/>
        <v>5763.142723291764</v>
      </c>
      <c r="M41" s="44">
        <f t="shared" si="16"/>
        <v>-4397.0953851300346</v>
      </c>
      <c r="N41" s="45">
        <f t="shared" si="17"/>
        <v>-4659.757528558358</v>
      </c>
      <c r="O41" s="46">
        <f t="shared" si="18"/>
        <v>-5763.142723291764</v>
      </c>
      <c r="P41" s="87" t="s">
        <v>73</v>
      </c>
      <c r="Q41" s="40">
        <v>137195</v>
      </c>
      <c r="R41" s="40">
        <v>136472</v>
      </c>
      <c r="S41" s="40">
        <f t="shared" si="20"/>
        <v>72.3</v>
      </c>
      <c r="T41">
        <f t="shared" si="12"/>
        <v>0.60817363556432014</v>
      </c>
    </row>
    <row r="42" spans="1:20" x14ac:dyDescent="0.45">
      <c r="A42" s="9">
        <v>34</v>
      </c>
      <c r="B42" s="5">
        <v>45041</v>
      </c>
      <c r="C42" s="47">
        <v>1</v>
      </c>
      <c r="D42" s="55">
        <v>-1</v>
      </c>
      <c r="E42" s="58">
        <v>-1</v>
      </c>
      <c r="F42" s="78">
        <v>-1</v>
      </c>
      <c r="G42" s="22">
        <f t="shared" si="3"/>
        <v>137907.56826229498</v>
      </c>
      <c r="H42" s="22">
        <f t="shared" si="4"/>
        <v>146145.52862068533</v>
      </c>
      <c r="I42" s="22">
        <f t="shared" si="5"/>
        <v>180751.36627817401</v>
      </c>
      <c r="J42" s="44">
        <f t="shared" si="13"/>
        <v>4265.1825235761335</v>
      </c>
      <c r="K42" s="45">
        <f t="shared" si="14"/>
        <v>4519.9648027016083</v>
      </c>
      <c r="L42" s="46">
        <f t="shared" si="15"/>
        <v>5590.2484415930112</v>
      </c>
      <c r="M42" s="44">
        <f>IF(D42="","",J42*D42)</f>
        <v>-4265.1825235761335</v>
      </c>
      <c r="N42" s="45">
        <f t="shared" si="17"/>
        <v>-4519.9648027016083</v>
      </c>
      <c r="O42" s="46">
        <f t="shared" si="18"/>
        <v>-5590.2484415930112</v>
      </c>
      <c r="P42" s="87" t="s">
        <v>74</v>
      </c>
      <c r="Q42" s="40">
        <v>134312</v>
      </c>
      <c r="R42" s="40">
        <v>133962</v>
      </c>
      <c r="S42" s="40">
        <f t="shared" si="20"/>
        <v>35</v>
      </c>
      <c r="T42">
        <f t="shared" si="12"/>
        <v>1.2186235781646095</v>
      </c>
    </row>
    <row r="43" spans="1:20" x14ac:dyDescent="0.45">
      <c r="A43" s="3">
        <v>35</v>
      </c>
      <c r="B43" s="5">
        <v>45055</v>
      </c>
      <c r="C43" s="47">
        <v>1</v>
      </c>
      <c r="D43" s="55">
        <v>1.27</v>
      </c>
      <c r="E43" s="58">
        <v>-1</v>
      </c>
      <c r="F43" s="57">
        <v>-1</v>
      </c>
      <c r="G43" s="22">
        <f>IF(D43="","",G42+M43)</f>
        <v>143161.84661308842</v>
      </c>
      <c r="H43" s="22">
        <f t="shared" ref="H43:I43" si="21">IF(E43="","",H42+N43)</f>
        <v>141761.16276206478</v>
      </c>
      <c r="I43" s="22">
        <f t="shared" si="21"/>
        <v>175328.82528982879</v>
      </c>
      <c r="J43" s="44">
        <f t="shared" si="13"/>
        <v>4137.2270478688497</v>
      </c>
      <c r="K43" s="45">
        <f t="shared" si="14"/>
        <v>4384.3658586205602</v>
      </c>
      <c r="L43" s="46">
        <f t="shared" si="15"/>
        <v>5422.5409883452203</v>
      </c>
      <c r="M43" s="44">
        <f t="shared" si="16"/>
        <v>5254.2783507934391</v>
      </c>
      <c r="N43" s="45">
        <f t="shared" si="17"/>
        <v>-4384.3658586205602</v>
      </c>
      <c r="O43" s="46">
        <f t="shared" si="18"/>
        <v>-5422.5409883452203</v>
      </c>
      <c r="P43" s="87" t="s">
        <v>75</v>
      </c>
      <c r="Q43" s="40">
        <v>135046</v>
      </c>
      <c r="R43" s="40">
        <v>134715</v>
      </c>
      <c r="S43" s="40">
        <f t="shared" si="20"/>
        <v>33.1</v>
      </c>
      <c r="T43">
        <f t="shared" si="12"/>
        <v>1.2499175371204982</v>
      </c>
    </row>
    <row r="44" spans="1:20" x14ac:dyDescent="0.45">
      <c r="A44" s="9">
        <v>36</v>
      </c>
      <c r="B44" s="5">
        <v>45071</v>
      </c>
      <c r="C44" s="47">
        <v>1</v>
      </c>
      <c r="D44" s="55">
        <v>1.27</v>
      </c>
      <c r="E44" s="58">
        <v>1.5</v>
      </c>
      <c r="F44" s="57">
        <v>2</v>
      </c>
      <c r="G44" s="22">
        <f t="shared" ref="G44:G58" si="22">IF(D44="","",G43+M44)</f>
        <v>148616.31296904708</v>
      </c>
      <c r="H44" s="22">
        <f t="shared" ref="H44:H58" si="23">IF(E44="","",H43+N44)</f>
        <v>148140.41508635768</v>
      </c>
      <c r="I44" s="22">
        <f t="shared" ref="I44:I58" si="24">IF(F44="","",I43+O44)</f>
        <v>185848.55480721852</v>
      </c>
      <c r="J44" s="44">
        <f>IF(G43="","",G43*0.03)</f>
        <v>4294.8553983926522</v>
      </c>
      <c r="K44" s="45">
        <f t="shared" si="14"/>
        <v>4252.8348828619428</v>
      </c>
      <c r="L44" s="46">
        <f t="shared" si="15"/>
        <v>5259.8647586948637</v>
      </c>
      <c r="M44" s="44">
        <f>IF(D44="","",J44*D44)</f>
        <v>5454.4663559586688</v>
      </c>
      <c r="N44" s="45">
        <f t="shared" si="17"/>
        <v>6379.2523242929146</v>
      </c>
      <c r="O44" s="46">
        <f t="shared" si="18"/>
        <v>10519.729517389727</v>
      </c>
      <c r="P44" s="87" t="s">
        <v>76</v>
      </c>
      <c r="Q44" s="40">
        <v>139476</v>
      </c>
      <c r="R44" s="40">
        <v>138813</v>
      </c>
      <c r="S44" s="40">
        <f t="shared" si="20"/>
        <v>66.3</v>
      </c>
      <c r="T44">
        <f t="shared" si="12"/>
        <v>0.64779116114519641</v>
      </c>
    </row>
    <row r="45" spans="1:20" x14ac:dyDescent="0.45">
      <c r="A45" s="9">
        <v>37</v>
      </c>
      <c r="B45" s="5">
        <v>45077</v>
      </c>
      <c r="C45" s="47">
        <v>2</v>
      </c>
      <c r="D45" s="55">
        <v>1.27</v>
      </c>
      <c r="E45" s="56">
        <v>-1</v>
      </c>
      <c r="F45" s="57">
        <v>-1</v>
      </c>
      <c r="G45" s="22">
        <f t="shared" si="22"/>
        <v>154278.59449316777</v>
      </c>
      <c r="H45" s="22">
        <f t="shared" si="23"/>
        <v>143696.20263376695</v>
      </c>
      <c r="I45" s="22">
        <f t="shared" si="24"/>
        <v>180273.09816300197</v>
      </c>
      <c r="J45" s="44">
        <f t="shared" si="13"/>
        <v>4458.489389071412</v>
      </c>
      <c r="K45" s="45">
        <f t="shared" si="14"/>
        <v>4444.2124525907302</v>
      </c>
      <c r="L45" s="46">
        <f t="shared" si="15"/>
        <v>5575.4566442165551</v>
      </c>
      <c r="M45" s="44">
        <f t="shared" si="16"/>
        <v>5662.2815241206936</v>
      </c>
      <c r="N45" s="45">
        <f t="shared" si="17"/>
        <v>-4444.2124525907302</v>
      </c>
      <c r="O45" s="46">
        <f t="shared" si="18"/>
        <v>-5575.4566442165551</v>
      </c>
      <c r="P45" s="87" t="s">
        <v>77</v>
      </c>
      <c r="Q45" s="40">
        <v>140395</v>
      </c>
      <c r="R45" s="40">
        <v>139544</v>
      </c>
      <c r="S45" s="40">
        <f t="shared" si="20"/>
        <v>85.1</v>
      </c>
      <c r="T45">
        <f t="shared" si="12"/>
        <v>0.52391179660063603</v>
      </c>
    </row>
    <row r="46" spans="1:20" x14ac:dyDescent="0.45">
      <c r="A46" s="9">
        <v>38</v>
      </c>
      <c r="B46" s="5">
        <v>45110</v>
      </c>
      <c r="C46" s="47">
        <v>1</v>
      </c>
      <c r="D46" s="55">
        <v>-1</v>
      </c>
      <c r="E46" s="56">
        <v>-1</v>
      </c>
      <c r="F46" s="57">
        <v>-1</v>
      </c>
      <c r="G46" s="22">
        <f t="shared" si="22"/>
        <v>149650.23665837274</v>
      </c>
      <c r="H46" s="22">
        <f t="shared" si="23"/>
        <v>139385.31655475395</v>
      </c>
      <c r="I46" s="22">
        <f t="shared" si="24"/>
        <v>174864.9052181119</v>
      </c>
      <c r="J46" s="44">
        <f t="shared" si="13"/>
        <v>4628.3578347950324</v>
      </c>
      <c r="K46" s="45">
        <f t="shared" si="14"/>
        <v>4310.8860790130084</v>
      </c>
      <c r="L46" s="46">
        <f t="shared" si="15"/>
        <v>5408.1929448900592</v>
      </c>
      <c r="M46" s="44">
        <f t="shared" si="16"/>
        <v>-4628.3578347950324</v>
      </c>
      <c r="N46" s="45">
        <f t="shared" si="17"/>
        <v>-4310.8860790130084</v>
      </c>
      <c r="O46" s="46">
        <f t="shared" si="18"/>
        <v>-5408.1929448900592</v>
      </c>
      <c r="P46" s="87" t="s">
        <v>79</v>
      </c>
      <c r="Q46" s="40">
        <v>144685</v>
      </c>
      <c r="R46" s="40">
        <v>143977</v>
      </c>
      <c r="S46" s="40">
        <f t="shared" si="20"/>
        <v>70.8</v>
      </c>
      <c r="T46">
        <f t="shared" si="12"/>
        <v>0.65372285802189722</v>
      </c>
    </row>
    <row r="47" spans="1:20" x14ac:dyDescent="0.45">
      <c r="A47" s="9">
        <v>39</v>
      </c>
      <c r="B47" s="5">
        <v>45114</v>
      </c>
      <c r="C47" s="47">
        <v>2</v>
      </c>
      <c r="D47" s="55">
        <v>1.27</v>
      </c>
      <c r="E47" s="56">
        <v>1.5</v>
      </c>
      <c r="F47" s="57">
        <v>2</v>
      </c>
      <c r="G47" s="22">
        <f t="shared" si="22"/>
        <v>155351.91067505674</v>
      </c>
      <c r="H47" s="22">
        <f t="shared" si="23"/>
        <v>145657.65579971788</v>
      </c>
      <c r="I47" s="22">
        <f t="shared" si="24"/>
        <v>185356.79953119863</v>
      </c>
      <c r="J47" s="44">
        <f t="shared" si="13"/>
        <v>4489.5070997511821</v>
      </c>
      <c r="K47" s="45">
        <f t="shared" si="14"/>
        <v>4181.5594966426188</v>
      </c>
      <c r="L47" s="46">
        <f t="shared" si="15"/>
        <v>5245.9471565433569</v>
      </c>
      <c r="M47" s="44">
        <f t="shared" si="16"/>
        <v>5701.6740166840009</v>
      </c>
      <c r="N47" s="45">
        <f t="shared" si="17"/>
        <v>6272.3392449639286</v>
      </c>
      <c r="O47" s="46">
        <f t="shared" si="18"/>
        <v>10491.894313086714</v>
      </c>
      <c r="P47" s="87" t="s">
        <v>78</v>
      </c>
      <c r="Q47" s="40">
        <v>144648</v>
      </c>
      <c r="R47" s="40">
        <v>143928</v>
      </c>
      <c r="S47" s="40">
        <f t="shared" si="20"/>
        <v>72</v>
      </c>
      <c r="T47">
        <f t="shared" si="12"/>
        <v>0.62354265274321974</v>
      </c>
    </row>
    <row r="48" spans="1:20" x14ac:dyDescent="0.45">
      <c r="A48" s="9">
        <v>40</v>
      </c>
      <c r="B48" s="5"/>
      <c r="C48" s="47"/>
      <c r="D48" s="55"/>
      <c r="E48" s="56"/>
      <c r="F48" s="57"/>
      <c r="G48" s="22" t="str">
        <f t="shared" si="22"/>
        <v/>
      </c>
      <c r="H48" s="22" t="str">
        <f t="shared" si="23"/>
        <v/>
      </c>
      <c r="I48" s="22" t="str">
        <f t="shared" si="24"/>
        <v/>
      </c>
      <c r="J48" s="44">
        <f t="shared" si="13"/>
        <v>4660.5573202517025</v>
      </c>
      <c r="K48" s="45">
        <f t="shared" si="14"/>
        <v>4369.7296739915364</v>
      </c>
      <c r="L48" s="46">
        <f t="shared" si="15"/>
        <v>5560.7039859359584</v>
      </c>
      <c r="M48" s="44" t="str">
        <f t="shared" si="16"/>
        <v/>
      </c>
      <c r="N48" s="45" t="str">
        <f t="shared" si="17"/>
        <v/>
      </c>
      <c r="O48" s="46" t="str">
        <f t="shared" si="18"/>
        <v/>
      </c>
      <c r="P48" s="87"/>
      <c r="Q48" s="40"/>
      <c r="R48" s="40"/>
      <c r="S48" s="40">
        <f t="shared" si="20"/>
        <v>0</v>
      </c>
      <c r="T48" t="e">
        <f t="shared" si="12"/>
        <v>#DIV/0!</v>
      </c>
    </row>
    <row r="49" spans="1:20" x14ac:dyDescent="0.45">
      <c r="A49" s="9">
        <v>41</v>
      </c>
      <c r="B49" s="5"/>
      <c r="C49" s="47"/>
      <c r="D49" s="55"/>
      <c r="E49" s="56"/>
      <c r="F49" s="57"/>
      <c r="G49" s="22" t="str">
        <f t="shared" si="22"/>
        <v/>
      </c>
      <c r="H49" s="22" t="str">
        <f t="shared" si="23"/>
        <v/>
      </c>
      <c r="I49" s="22" t="str">
        <f t="shared" si="24"/>
        <v/>
      </c>
      <c r="J49" s="44" t="str">
        <f t="shared" si="13"/>
        <v/>
      </c>
      <c r="K49" s="45" t="str">
        <f t="shared" si="14"/>
        <v/>
      </c>
      <c r="L49" s="46" t="str">
        <f t="shared" si="15"/>
        <v/>
      </c>
      <c r="M49" s="44" t="str">
        <f t="shared" si="16"/>
        <v/>
      </c>
      <c r="N49" s="45" t="str">
        <f t="shared" si="17"/>
        <v/>
      </c>
      <c r="O49" s="46" t="str">
        <f t="shared" si="18"/>
        <v/>
      </c>
      <c r="P49" s="87"/>
      <c r="Q49" s="40"/>
      <c r="R49" s="40"/>
      <c r="S49" s="40">
        <f t="shared" si="20"/>
        <v>0</v>
      </c>
      <c r="T49" t="e">
        <f t="shared" si="12"/>
        <v>#VALUE!</v>
      </c>
    </row>
    <row r="50" spans="1:20" x14ac:dyDescent="0.45">
      <c r="A50" s="9">
        <v>42</v>
      </c>
      <c r="B50" s="5"/>
      <c r="C50" s="47"/>
      <c r="D50" s="55"/>
      <c r="E50" s="56"/>
      <c r="F50" s="57"/>
      <c r="G50" s="22" t="str">
        <f t="shared" si="22"/>
        <v/>
      </c>
      <c r="H50" s="22" t="str">
        <f t="shared" si="23"/>
        <v/>
      </c>
      <c r="I50" s="22" t="str">
        <f t="shared" si="24"/>
        <v/>
      </c>
      <c r="J50" s="44" t="str">
        <f t="shared" si="13"/>
        <v/>
      </c>
      <c r="K50" s="45" t="str">
        <f t="shared" si="14"/>
        <v/>
      </c>
      <c r="L50" s="46" t="str">
        <f t="shared" si="15"/>
        <v/>
      </c>
      <c r="M50" s="44" t="str">
        <f t="shared" si="16"/>
        <v/>
      </c>
      <c r="N50" s="45" t="str">
        <f t="shared" si="17"/>
        <v/>
      </c>
      <c r="O50" s="46" t="str">
        <f t="shared" si="18"/>
        <v/>
      </c>
      <c r="P50" s="87"/>
      <c r="Q50" s="40"/>
      <c r="R50" s="40"/>
      <c r="S50" s="40">
        <f t="shared" si="20"/>
        <v>0</v>
      </c>
      <c r="T50" t="e">
        <f t="shared" si="12"/>
        <v>#VALUE!</v>
      </c>
    </row>
    <row r="51" spans="1:20" x14ac:dyDescent="0.45">
      <c r="A51" s="9">
        <v>43</v>
      </c>
      <c r="B51" s="5"/>
      <c r="C51" s="47"/>
      <c r="D51" s="55"/>
      <c r="E51" s="56"/>
      <c r="F51" s="78"/>
      <c r="G51" s="22" t="str">
        <f t="shared" si="22"/>
        <v/>
      </c>
      <c r="H51" s="22" t="str">
        <f t="shared" si="23"/>
        <v/>
      </c>
      <c r="I51" s="22" t="str">
        <f t="shared" si="24"/>
        <v/>
      </c>
      <c r="J51" s="44" t="str">
        <f t="shared" si="13"/>
        <v/>
      </c>
      <c r="K51" s="45" t="str">
        <f t="shared" si="14"/>
        <v/>
      </c>
      <c r="L51" s="46" t="str">
        <f t="shared" si="15"/>
        <v/>
      </c>
      <c r="M51" s="44" t="str">
        <f t="shared" si="16"/>
        <v/>
      </c>
      <c r="N51" s="45" t="str">
        <f t="shared" si="17"/>
        <v/>
      </c>
      <c r="O51" s="46" t="str">
        <f t="shared" si="18"/>
        <v/>
      </c>
      <c r="P51" s="87"/>
      <c r="Q51" s="40"/>
      <c r="R51" s="40"/>
      <c r="S51" s="40">
        <f t="shared" si="20"/>
        <v>0</v>
      </c>
      <c r="T51" t="e">
        <f t="shared" si="12"/>
        <v>#VALUE!</v>
      </c>
    </row>
    <row r="52" spans="1:20" x14ac:dyDescent="0.45">
      <c r="A52" s="9">
        <v>44</v>
      </c>
      <c r="B52" s="5"/>
      <c r="C52" s="47"/>
      <c r="D52" s="55"/>
      <c r="E52" s="56"/>
      <c r="F52" s="57"/>
      <c r="G52" s="22" t="str">
        <f t="shared" si="22"/>
        <v/>
      </c>
      <c r="H52" s="22" t="str">
        <f t="shared" si="23"/>
        <v/>
      </c>
      <c r="I52" s="22" t="str">
        <f t="shared" si="24"/>
        <v/>
      </c>
      <c r="J52" s="44" t="str">
        <f t="shared" si="13"/>
        <v/>
      </c>
      <c r="K52" s="45" t="str">
        <f t="shared" si="14"/>
        <v/>
      </c>
      <c r="L52" s="46" t="str">
        <f t="shared" si="15"/>
        <v/>
      </c>
      <c r="M52" s="44" t="str">
        <f t="shared" si="16"/>
        <v/>
      </c>
      <c r="N52" s="45" t="str">
        <f t="shared" si="17"/>
        <v/>
      </c>
      <c r="O52" s="46" t="str">
        <f t="shared" si="18"/>
        <v/>
      </c>
      <c r="P52" s="87"/>
      <c r="Q52" s="40"/>
      <c r="R52" s="40"/>
      <c r="S52" s="40">
        <f t="shared" si="20"/>
        <v>0</v>
      </c>
      <c r="T52" t="e">
        <f t="shared" si="12"/>
        <v>#VALUE!</v>
      </c>
    </row>
    <row r="53" spans="1:20" x14ac:dyDescent="0.45">
      <c r="A53" s="9">
        <v>45</v>
      </c>
      <c r="B53" s="5"/>
      <c r="C53" s="47"/>
      <c r="D53" s="55"/>
      <c r="E53" s="56"/>
      <c r="F53" s="57"/>
      <c r="G53" s="22" t="str">
        <f t="shared" si="22"/>
        <v/>
      </c>
      <c r="H53" s="22" t="str">
        <f t="shared" si="23"/>
        <v/>
      </c>
      <c r="I53" s="22" t="str">
        <f t="shared" si="24"/>
        <v/>
      </c>
      <c r="J53" s="44" t="str">
        <f t="shared" si="13"/>
        <v/>
      </c>
      <c r="K53" s="45" t="str">
        <f t="shared" si="14"/>
        <v/>
      </c>
      <c r="L53" s="46" t="str">
        <f t="shared" si="15"/>
        <v/>
      </c>
      <c r="M53" s="44" t="str">
        <f t="shared" si="16"/>
        <v/>
      </c>
      <c r="N53" s="45" t="str">
        <f t="shared" si="17"/>
        <v/>
      </c>
      <c r="O53" s="46" t="str">
        <f t="shared" si="18"/>
        <v/>
      </c>
      <c r="P53" s="87"/>
      <c r="Q53" s="40"/>
      <c r="R53" s="40"/>
      <c r="S53" s="40">
        <f t="shared" si="20"/>
        <v>0</v>
      </c>
      <c r="T53" t="e">
        <f t="shared" si="12"/>
        <v>#VALUE!</v>
      </c>
    </row>
    <row r="54" spans="1:20" x14ac:dyDescent="0.45">
      <c r="A54" s="9">
        <v>46</v>
      </c>
      <c r="B54" s="5"/>
      <c r="C54" s="47"/>
      <c r="D54" s="55"/>
      <c r="E54" s="56"/>
      <c r="F54" s="57"/>
      <c r="G54" s="22" t="str">
        <f t="shared" si="22"/>
        <v/>
      </c>
      <c r="H54" s="22" t="str">
        <f t="shared" si="23"/>
        <v/>
      </c>
      <c r="I54" s="22" t="str">
        <f t="shared" si="24"/>
        <v/>
      </c>
      <c r="J54" s="44" t="str">
        <f t="shared" si="13"/>
        <v/>
      </c>
      <c r="K54" s="45" t="str">
        <f t="shared" si="14"/>
        <v/>
      </c>
      <c r="L54" s="46" t="str">
        <f t="shared" si="15"/>
        <v/>
      </c>
      <c r="M54" s="44" t="str">
        <f t="shared" si="16"/>
        <v/>
      </c>
      <c r="N54" s="45" t="str">
        <f t="shared" si="17"/>
        <v/>
      </c>
      <c r="O54" s="46" t="str">
        <f t="shared" si="18"/>
        <v/>
      </c>
      <c r="P54" s="87"/>
      <c r="Q54" s="40"/>
      <c r="R54" s="40"/>
      <c r="S54" s="40">
        <f t="shared" si="20"/>
        <v>0</v>
      </c>
      <c r="T54" t="e">
        <f t="shared" si="12"/>
        <v>#VALUE!</v>
      </c>
    </row>
    <row r="55" spans="1:20" x14ac:dyDescent="0.45">
      <c r="A55" s="9">
        <v>47</v>
      </c>
      <c r="B55" s="5"/>
      <c r="C55" s="47"/>
      <c r="D55" s="55"/>
      <c r="E55" s="56"/>
      <c r="F55" s="57"/>
      <c r="G55" s="22" t="str">
        <f t="shared" si="22"/>
        <v/>
      </c>
      <c r="H55" s="22" t="str">
        <f t="shared" si="23"/>
        <v/>
      </c>
      <c r="I55" s="22" t="str">
        <f t="shared" si="24"/>
        <v/>
      </c>
      <c r="J55" s="44" t="str">
        <f t="shared" si="13"/>
        <v/>
      </c>
      <c r="K55" s="45" t="str">
        <f t="shared" si="14"/>
        <v/>
      </c>
      <c r="L55" s="46" t="str">
        <f t="shared" si="15"/>
        <v/>
      </c>
      <c r="M55" s="44" t="str">
        <f t="shared" si="16"/>
        <v/>
      </c>
      <c r="N55" s="45" t="str">
        <f t="shared" si="17"/>
        <v/>
      </c>
      <c r="O55" s="46" t="str">
        <f t="shared" si="18"/>
        <v/>
      </c>
      <c r="P55" s="87"/>
      <c r="Q55" s="40"/>
      <c r="R55" s="40"/>
      <c r="S55" s="40">
        <f t="shared" si="20"/>
        <v>0</v>
      </c>
      <c r="T55" t="e">
        <f t="shared" si="12"/>
        <v>#VALUE!</v>
      </c>
    </row>
    <row r="56" spans="1:20" x14ac:dyDescent="0.45">
      <c r="A56" s="9">
        <v>48</v>
      </c>
      <c r="B56" s="5"/>
      <c r="C56" s="47"/>
      <c r="D56" s="55"/>
      <c r="E56" s="56"/>
      <c r="F56" s="57"/>
      <c r="G56" s="22" t="str">
        <f t="shared" si="22"/>
        <v/>
      </c>
      <c r="H56" s="22" t="str">
        <f t="shared" si="23"/>
        <v/>
      </c>
      <c r="I56" s="22" t="str">
        <f t="shared" si="24"/>
        <v/>
      </c>
      <c r="J56" s="44" t="str">
        <f t="shared" si="13"/>
        <v/>
      </c>
      <c r="K56" s="45" t="str">
        <f t="shared" si="14"/>
        <v/>
      </c>
      <c r="L56" s="46" t="str">
        <f t="shared" si="15"/>
        <v/>
      </c>
      <c r="M56" s="44" t="str">
        <f t="shared" si="16"/>
        <v/>
      </c>
      <c r="N56" s="45" t="str">
        <f t="shared" si="17"/>
        <v/>
      </c>
      <c r="O56" s="46" t="str">
        <f t="shared" si="18"/>
        <v/>
      </c>
      <c r="P56" s="87"/>
      <c r="Q56" s="40"/>
      <c r="R56" s="40"/>
      <c r="S56" s="40">
        <f t="shared" si="20"/>
        <v>0</v>
      </c>
      <c r="T56" t="e">
        <f t="shared" si="12"/>
        <v>#VALUE!</v>
      </c>
    </row>
    <row r="57" spans="1:20" x14ac:dyDescent="0.45">
      <c r="A57" s="9">
        <v>49</v>
      </c>
      <c r="B57" s="5"/>
      <c r="C57" s="47"/>
      <c r="D57" s="55"/>
      <c r="E57" s="56"/>
      <c r="F57" s="57"/>
      <c r="G57" s="22" t="str">
        <f t="shared" si="22"/>
        <v/>
      </c>
      <c r="H57" s="22" t="str">
        <f t="shared" si="23"/>
        <v/>
      </c>
      <c r="I57" s="22" t="str">
        <f t="shared" si="24"/>
        <v/>
      </c>
      <c r="J57" s="44" t="str">
        <f t="shared" si="13"/>
        <v/>
      </c>
      <c r="K57" s="45" t="str">
        <f t="shared" si="14"/>
        <v/>
      </c>
      <c r="L57" s="46" t="str">
        <f t="shared" si="15"/>
        <v/>
      </c>
      <c r="M57" s="44" t="str">
        <f t="shared" si="16"/>
        <v/>
      </c>
      <c r="N57" s="45" t="str">
        <f t="shared" si="17"/>
        <v/>
      </c>
      <c r="O57" s="46" t="str">
        <f t="shared" si="18"/>
        <v/>
      </c>
      <c r="P57" s="87"/>
      <c r="Q57" s="40"/>
      <c r="R57" s="40"/>
      <c r="S57" s="40">
        <f t="shared" si="20"/>
        <v>0</v>
      </c>
      <c r="T57" t="e">
        <f t="shared" si="12"/>
        <v>#VALUE!</v>
      </c>
    </row>
    <row r="58" spans="1:20" ht="18.600000000000001" thickBot="1" x14ac:dyDescent="0.5">
      <c r="A58" s="9">
        <v>50</v>
      </c>
      <c r="B58" s="6"/>
      <c r="C58" s="51"/>
      <c r="D58" s="59"/>
      <c r="E58" s="60"/>
      <c r="F58" s="61"/>
      <c r="G58" s="22" t="str">
        <f t="shared" si="22"/>
        <v/>
      </c>
      <c r="H58" s="22" t="str">
        <f t="shared" si="23"/>
        <v/>
      </c>
      <c r="I58" s="22" t="str">
        <f t="shared" si="24"/>
        <v/>
      </c>
      <c r="J58" s="44" t="str">
        <f t="shared" si="13"/>
        <v/>
      </c>
      <c r="K58" s="45" t="str">
        <f t="shared" si="14"/>
        <v/>
      </c>
      <c r="L58" s="46" t="str">
        <f t="shared" si="15"/>
        <v/>
      </c>
      <c r="M58" s="44" t="str">
        <f t="shared" si="16"/>
        <v/>
      </c>
      <c r="N58" s="45" t="str">
        <f t="shared" si="17"/>
        <v/>
      </c>
      <c r="O58" s="46" t="str">
        <f t="shared" si="18"/>
        <v/>
      </c>
      <c r="P58" s="87"/>
      <c r="Q58" s="40"/>
      <c r="R58" s="40"/>
      <c r="S58" s="40">
        <f t="shared" si="20"/>
        <v>0</v>
      </c>
      <c r="T58" t="e">
        <f t="shared" si="12"/>
        <v>#VALUE!</v>
      </c>
    </row>
    <row r="59" spans="1:20" ht="18.600000000000001" thickBot="1" x14ac:dyDescent="0.5">
      <c r="A59" s="9"/>
      <c r="B59" s="110" t="s">
        <v>5</v>
      </c>
      <c r="C59" s="111"/>
      <c r="D59" s="7">
        <f>COUNTIF(D9:D58,1.27)</f>
        <v>24</v>
      </c>
      <c r="E59" s="7">
        <f>COUNTIF(E9:E58,1.5)</f>
        <v>21</v>
      </c>
      <c r="F59" s="8">
        <f>COUNTIF(F9:F58,2)</f>
        <v>20</v>
      </c>
      <c r="G59" s="68">
        <f>M59+G8</f>
        <v>155351.91067505669</v>
      </c>
      <c r="H59" s="69">
        <f>N59+H8</f>
        <v>145657.65579971788</v>
      </c>
      <c r="I59" s="70">
        <f>O59+I8</f>
        <v>185356.79953119857</v>
      </c>
      <c r="J59" s="65" t="s">
        <v>30</v>
      </c>
      <c r="K59" s="66">
        <f>B58-B9</f>
        <v>-44003</v>
      </c>
      <c r="L59" s="67" t="s">
        <v>31</v>
      </c>
      <c r="M59" s="79">
        <f>SUM(M9:M58)</f>
        <v>55351.910675056693</v>
      </c>
      <c r="N59" s="80">
        <f>SUM(N9:N58)</f>
        <v>45657.655799717875</v>
      </c>
      <c r="O59" s="81">
        <f>SUM(O9:O58)</f>
        <v>85356.799531198558</v>
      </c>
      <c r="P59" s="87"/>
    </row>
    <row r="60" spans="1:20" ht="18.600000000000001" thickBot="1" x14ac:dyDescent="0.5">
      <c r="A60" s="9"/>
      <c r="B60" s="104" t="s">
        <v>6</v>
      </c>
      <c r="C60" s="105"/>
      <c r="D60" s="7">
        <f>COUNTIF(D9:D58,-1)</f>
        <v>15</v>
      </c>
      <c r="E60" s="7">
        <f>COUNTIF(E9:E58,-1)</f>
        <v>18</v>
      </c>
      <c r="F60" s="8">
        <f>COUNTIF(F9:F58,-1)</f>
        <v>18</v>
      </c>
      <c r="G60" s="102" t="s">
        <v>29</v>
      </c>
      <c r="H60" s="103"/>
      <c r="I60" s="109"/>
      <c r="J60" s="102" t="s">
        <v>32</v>
      </c>
      <c r="K60" s="103"/>
      <c r="L60" s="109"/>
      <c r="M60" s="9"/>
      <c r="N60" s="3"/>
      <c r="O60" s="4"/>
      <c r="P60" s="87"/>
    </row>
    <row r="61" spans="1:20" ht="18.600000000000001" thickBot="1" x14ac:dyDescent="0.5">
      <c r="A61" s="9"/>
      <c r="B61" s="104" t="s">
        <v>34</v>
      </c>
      <c r="C61" s="105"/>
      <c r="D61" s="7">
        <f>COUNTIF(D9:D58,0)</f>
        <v>0</v>
      </c>
      <c r="E61" s="7">
        <f>COUNTIF(E9:E58,0)</f>
        <v>0</v>
      </c>
      <c r="F61" s="7">
        <f>COUNTIF(F9:F58,0)</f>
        <v>1</v>
      </c>
      <c r="G61" s="74">
        <f>G59/G8</f>
        <v>1.5535191067505669</v>
      </c>
      <c r="H61" s="75">
        <f t="shared" ref="H61" si="25">H59/H8</f>
        <v>1.4565765579971788</v>
      </c>
      <c r="I61" s="76">
        <f>I59/I8</f>
        <v>1.8535679953119857</v>
      </c>
      <c r="J61" s="63">
        <f>(G61-100%)*30/K59</f>
        <v>-3.7737366094395855E-4</v>
      </c>
      <c r="K61" s="63">
        <f>(H61-100%)*30/K59</f>
        <v>-3.1128097493160381E-4</v>
      </c>
      <c r="L61" s="64">
        <f>(I61-100%)*30/K59</f>
        <v>-5.8193850099674046E-4</v>
      </c>
      <c r="M61" s="10"/>
      <c r="N61" s="2"/>
      <c r="O61" s="11"/>
      <c r="P61" s="87"/>
    </row>
    <row r="62" spans="1:20" ht="18.600000000000001" thickBot="1" x14ac:dyDescent="0.5">
      <c r="A62" s="3"/>
      <c r="B62" s="102" t="s">
        <v>4</v>
      </c>
      <c r="C62" s="103"/>
      <c r="D62" s="77">
        <f t="shared" ref="D62:E62" si="26">D59/(D59+D60+D61)</f>
        <v>0.61538461538461542</v>
      </c>
      <c r="E62" s="72">
        <f t="shared" si="26"/>
        <v>0.53846153846153844</v>
      </c>
      <c r="F62" s="73">
        <f>F59/(F59+F60+F61)</f>
        <v>0.51282051282051277</v>
      </c>
    </row>
    <row r="64" spans="1:20" x14ac:dyDescent="0.45">
      <c r="D64" s="71"/>
      <c r="E64" s="71"/>
      <c r="F64" s="7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zoomScale="80" zoomScaleNormal="80" workbookViewId="0">
      <selection activeCell="B3" sqref="B3"/>
    </sheetView>
  </sheetViews>
  <sheetFormatPr defaultColWidth="8.09765625" defaultRowHeight="14.4" x14ac:dyDescent="0.45"/>
  <cols>
    <col min="1" max="1" width="6.59765625" style="53" customWidth="1"/>
    <col min="2" max="2" width="15.69921875" style="52" customWidth="1"/>
    <col min="3" max="3" width="8.09765625" style="52"/>
    <col min="4" max="4" width="9.5" style="52" bestFit="1" customWidth="1"/>
    <col min="5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2:4" ht="16.2" x14ac:dyDescent="0.45">
      <c r="B1" s="85"/>
    </row>
    <row r="3" spans="2:4" x14ac:dyDescent="0.45">
      <c r="B3" s="84"/>
      <c r="D3" s="84"/>
    </row>
    <row r="5" spans="2:4" ht="18" x14ac:dyDescent="0.45">
      <c r="B5"/>
    </row>
    <row r="28" spans="2:4" ht="19.2" x14ac:dyDescent="0.45">
      <c r="B28" s="86"/>
    </row>
    <row r="31" spans="2:4" x14ac:dyDescent="0.45">
      <c r="D31" s="90"/>
    </row>
    <row r="35" spans="2:2" x14ac:dyDescent="0.45">
      <c r="B35" s="84"/>
    </row>
    <row r="57" spans="2:2" x14ac:dyDescent="0.45">
      <c r="B57" s="84"/>
    </row>
    <row r="79" spans="2:2" x14ac:dyDescent="0.45">
      <c r="B79" s="84"/>
    </row>
    <row r="85" spans="2:2" x14ac:dyDescent="0.45">
      <c r="B85" s="8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145" zoomScaleSheetLayoutView="100" workbookViewId="0">
      <selection activeCell="A2" sqref="A2:J9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25</v>
      </c>
    </row>
    <row r="2" spans="1:10" x14ac:dyDescent="0.45">
      <c r="A2" s="112" t="s">
        <v>82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0" x14ac:dyDescent="0.45">
      <c r="A3" s="113"/>
      <c r="B3" s="113"/>
      <c r="C3" s="113"/>
      <c r="D3" s="113"/>
      <c r="E3" s="113"/>
      <c r="F3" s="113"/>
      <c r="G3" s="113"/>
      <c r="H3" s="113"/>
      <c r="I3" s="113"/>
      <c r="J3" s="113"/>
    </row>
    <row r="4" spans="1:10" x14ac:dyDescent="0.45">
      <c r="A4" s="113"/>
      <c r="B4" s="113"/>
      <c r="C4" s="113"/>
      <c r="D4" s="113"/>
      <c r="E4" s="113"/>
      <c r="F4" s="113"/>
      <c r="G4" s="113"/>
      <c r="H4" s="113"/>
      <c r="I4" s="113"/>
      <c r="J4" s="113"/>
    </row>
    <row r="5" spans="1:10" x14ac:dyDescent="0.45">
      <c r="A5" s="113"/>
      <c r="B5" s="113"/>
      <c r="C5" s="113"/>
      <c r="D5" s="113"/>
      <c r="E5" s="113"/>
      <c r="F5" s="113"/>
      <c r="G5" s="113"/>
      <c r="H5" s="113"/>
      <c r="I5" s="113"/>
      <c r="J5" s="113"/>
    </row>
    <row r="6" spans="1:10" x14ac:dyDescent="0.45">
      <c r="A6" s="113"/>
      <c r="B6" s="113"/>
      <c r="C6" s="113"/>
      <c r="D6" s="113"/>
      <c r="E6" s="113"/>
      <c r="F6" s="113"/>
      <c r="G6" s="113"/>
      <c r="H6" s="113"/>
      <c r="I6" s="113"/>
      <c r="J6" s="113"/>
    </row>
    <row r="7" spans="1:10" x14ac:dyDescent="0.45">
      <c r="A7" s="113"/>
      <c r="B7" s="113"/>
      <c r="C7" s="113"/>
      <c r="D7" s="113"/>
      <c r="E7" s="113"/>
      <c r="F7" s="113"/>
      <c r="G7" s="113"/>
      <c r="H7" s="113"/>
      <c r="I7" s="113"/>
      <c r="J7" s="113"/>
    </row>
    <row r="8" spans="1:10" x14ac:dyDescent="0.45">
      <c r="A8" s="113"/>
      <c r="B8" s="113"/>
      <c r="C8" s="113"/>
      <c r="D8" s="113"/>
      <c r="E8" s="113"/>
      <c r="F8" s="113"/>
      <c r="G8" s="113"/>
      <c r="H8" s="113"/>
      <c r="I8" s="113"/>
      <c r="J8" s="113"/>
    </row>
    <row r="9" spans="1:10" x14ac:dyDescent="0.45">
      <c r="A9" s="113"/>
      <c r="B9" s="113"/>
      <c r="C9" s="113"/>
      <c r="D9" s="113"/>
      <c r="E9" s="113"/>
      <c r="F9" s="113"/>
      <c r="G9" s="113"/>
      <c r="H9" s="113"/>
      <c r="I9" s="113"/>
      <c r="J9" s="113"/>
    </row>
    <row r="11" spans="1:10" x14ac:dyDescent="0.45">
      <c r="A11" s="52" t="s">
        <v>26</v>
      </c>
    </row>
    <row r="12" spans="1:10" x14ac:dyDescent="0.45">
      <c r="A12" s="114" t="s">
        <v>80</v>
      </c>
      <c r="B12" s="115"/>
      <c r="C12" s="115"/>
      <c r="D12" s="115"/>
      <c r="E12" s="115"/>
      <c r="F12" s="115"/>
      <c r="G12" s="115"/>
      <c r="H12" s="115"/>
      <c r="I12" s="115"/>
      <c r="J12" s="115"/>
    </row>
    <row r="13" spans="1:10" x14ac:dyDescent="0.45">
      <c r="A13" s="115"/>
      <c r="B13" s="115"/>
      <c r="C13" s="115"/>
      <c r="D13" s="115"/>
      <c r="E13" s="115"/>
      <c r="F13" s="115"/>
      <c r="G13" s="115"/>
      <c r="H13" s="115"/>
      <c r="I13" s="115"/>
      <c r="J13" s="115"/>
    </row>
    <row r="14" spans="1:10" x14ac:dyDescent="0.45">
      <c r="A14" s="115"/>
      <c r="B14" s="115"/>
      <c r="C14" s="115"/>
      <c r="D14" s="115"/>
      <c r="E14" s="115"/>
      <c r="F14" s="115"/>
      <c r="G14" s="115"/>
      <c r="H14" s="115"/>
      <c r="I14" s="115"/>
      <c r="J14" s="115"/>
    </row>
    <row r="15" spans="1:10" x14ac:dyDescent="0.45">
      <c r="A15" s="115"/>
      <c r="B15" s="115"/>
      <c r="C15" s="115"/>
      <c r="D15" s="115"/>
      <c r="E15" s="115"/>
      <c r="F15" s="115"/>
      <c r="G15" s="115"/>
      <c r="H15" s="115"/>
      <c r="I15" s="115"/>
      <c r="J15" s="115"/>
    </row>
    <row r="16" spans="1:10" x14ac:dyDescent="0.45">
      <c r="A16" s="115"/>
      <c r="B16" s="115"/>
      <c r="C16" s="115"/>
      <c r="D16" s="115"/>
      <c r="E16" s="115"/>
      <c r="F16" s="115"/>
      <c r="G16" s="115"/>
      <c r="H16" s="115"/>
      <c r="I16" s="115"/>
      <c r="J16" s="115"/>
    </row>
    <row r="17" spans="1:10" x14ac:dyDescent="0.45">
      <c r="A17" s="115"/>
      <c r="B17" s="115"/>
      <c r="C17" s="115"/>
      <c r="D17" s="115"/>
      <c r="E17" s="115"/>
      <c r="F17" s="115"/>
      <c r="G17" s="115"/>
      <c r="H17" s="115"/>
      <c r="I17" s="115"/>
      <c r="J17" s="115"/>
    </row>
    <row r="18" spans="1:10" x14ac:dyDescent="0.45">
      <c r="A18" s="115"/>
      <c r="B18" s="115"/>
      <c r="C18" s="115"/>
      <c r="D18" s="115"/>
      <c r="E18" s="115"/>
      <c r="F18" s="115"/>
      <c r="G18" s="115"/>
      <c r="H18" s="115"/>
      <c r="I18" s="115"/>
      <c r="J18" s="115"/>
    </row>
    <row r="19" spans="1:10" x14ac:dyDescent="0.45">
      <c r="A19" s="115"/>
      <c r="B19" s="115"/>
      <c r="C19" s="115"/>
      <c r="D19" s="115"/>
      <c r="E19" s="115"/>
      <c r="F19" s="115"/>
      <c r="G19" s="115"/>
      <c r="H19" s="115"/>
      <c r="I19" s="115"/>
      <c r="J19" s="115"/>
    </row>
    <row r="21" spans="1:10" x14ac:dyDescent="0.45">
      <c r="A21" s="52" t="s">
        <v>27</v>
      </c>
    </row>
    <row r="22" spans="1:10" x14ac:dyDescent="0.45">
      <c r="A22" s="114" t="s">
        <v>81</v>
      </c>
      <c r="B22" s="114"/>
      <c r="C22" s="114"/>
      <c r="D22" s="114"/>
      <c r="E22" s="114"/>
      <c r="F22" s="114"/>
      <c r="G22" s="114"/>
      <c r="H22" s="114"/>
      <c r="I22" s="114"/>
      <c r="J22" s="114"/>
    </row>
    <row r="23" spans="1:10" x14ac:dyDescent="0.45">
      <c r="A23" s="114"/>
      <c r="B23" s="114"/>
      <c r="C23" s="114"/>
      <c r="D23" s="114"/>
      <c r="E23" s="114"/>
      <c r="F23" s="114"/>
      <c r="G23" s="114"/>
      <c r="H23" s="114"/>
      <c r="I23" s="114"/>
      <c r="J23" s="114"/>
    </row>
    <row r="24" spans="1:10" x14ac:dyDescent="0.45">
      <c r="A24" s="114"/>
      <c r="B24" s="114"/>
      <c r="C24" s="114"/>
      <c r="D24" s="114"/>
      <c r="E24" s="114"/>
      <c r="F24" s="114"/>
      <c r="G24" s="114"/>
      <c r="H24" s="114"/>
      <c r="I24" s="114"/>
      <c r="J24" s="114"/>
    </row>
    <row r="25" spans="1:10" x14ac:dyDescent="0.45">
      <c r="A25" s="114"/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0" x14ac:dyDescent="0.45">
      <c r="A26" s="114"/>
      <c r="B26" s="114"/>
      <c r="C26" s="114"/>
      <c r="D26" s="114"/>
      <c r="E26" s="114"/>
      <c r="F26" s="114"/>
      <c r="G26" s="114"/>
      <c r="H26" s="114"/>
      <c r="I26" s="114"/>
      <c r="J26" s="114"/>
    </row>
    <row r="27" spans="1:10" x14ac:dyDescent="0.45">
      <c r="A27" s="114"/>
      <c r="B27" s="114"/>
      <c r="C27" s="114"/>
      <c r="D27" s="114"/>
      <c r="E27" s="114"/>
      <c r="F27" s="114"/>
      <c r="G27" s="114"/>
      <c r="H27" s="114"/>
      <c r="I27" s="114"/>
      <c r="J27" s="114"/>
    </row>
    <row r="28" spans="1:10" x14ac:dyDescent="0.45">
      <c r="A28" s="114"/>
      <c r="B28" s="114"/>
      <c r="C28" s="114"/>
      <c r="D28" s="114"/>
      <c r="E28" s="114"/>
      <c r="F28" s="114"/>
      <c r="G28" s="114"/>
      <c r="H28" s="114"/>
      <c r="I28" s="114"/>
      <c r="J28" s="114"/>
    </row>
    <row r="29" spans="1:10" x14ac:dyDescent="0.45">
      <c r="A29" s="114"/>
      <c r="B29" s="114"/>
      <c r="C29" s="114"/>
      <c r="D29" s="114"/>
      <c r="E29" s="114"/>
      <c r="F29" s="114"/>
      <c r="G29" s="114"/>
      <c r="H29" s="114"/>
      <c r="I29" s="114"/>
      <c r="J29" s="11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5" sqref="F5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41</v>
      </c>
      <c r="C4" s="37"/>
      <c r="D4" s="38">
        <v>45114</v>
      </c>
      <c r="E4" s="37"/>
      <c r="F4" s="38">
        <v>45117</v>
      </c>
      <c r="G4" s="37"/>
      <c r="H4" s="38"/>
    </row>
    <row r="5" spans="1:8" x14ac:dyDescent="0.45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花木健</cp:lastModifiedBy>
  <dcterms:created xsi:type="dcterms:W3CDTF">2020-09-18T03:10:57Z</dcterms:created>
  <dcterms:modified xsi:type="dcterms:W3CDTF">2023-07-10T14:22:38Z</dcterms:modified>
</cp:coreProperties>
</file>