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user\OneDrive\デスクトップ\CMA\デモトレード結果\"/>
    </mc:Choice>
  </mc:AlternateContent>
  <xr:revisionPtr revIDLastSave="0" documentId="13_ncr:1_{23EC69ED-1454-4440-BBAB-55F7649A0465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ルール＆合計" sheetId="1" r:id="rId1"/>
    <sheet name="2023年6月" sheetId="6" r:id="rId2"/>
    <sheet name="2023年7月" sheetId="10" r:id="rId3"/>
    <sheet name="画像" sheetId="7" r:id="rId4"/>
    <sheet name="気づき" sheetId="9" r:id="rId5"/>
  </sheets>
  <calcPr calcId="191029"/>
</workbook>
</file>

<file path=xl/calcChain.xml><?xml version="1.0" encoding="utf-8"?>
<calcChain xmlns="http://schemas.openxmlformats.org/spreadsheetml/2006/main">
  <c r="D45" i="10" l="1"/>
  <c r="O28" i="10" l="1"/>
  <c r="N28" i="10"/>
  <c r="M28" i="10"/>
  <c r="N9" i="6"/>
  <c r="M9" i="6"/>
  <c r="O9" i="6"/>
  <c r="G36" i="6"/>
  <c r="H36" i="6"/>
  <c r="I36" i="6"/>
  <c r="J45" i="6"/>
  <c r="G54" i="10"/>
  <c r="H54" i="10"/>
  <c r="I54" i="10"/>
  <c r="J63" i="10"/>
  <c r="D8" i="1"/>
  <c r="G8" i="1"/>
  <c r="H8" i="1"/>
  <c r="H17" i="1"/>
  <c r="I8" i="1"/>
  <c r="K8" i="1" s="1"/>
  <c r="K17" i="1" s="1"/>
  <c r="J8" i="1"/>
  <c r="J17" i="1" s="1"/>
  <c r="L8" i="1"/>
  <c r="L17" i="1" s="1"/>
  <c r="D9" i="1"/>
  <c r="G9" i="1"/>
  <c r="H9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D17" i="1" s="1"/>
  <c r="B3" i="1" s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G17" i="1"/>
  <c r="I17" i="1" l="1"/>
  <c r="G3" i="1"/>
  <c r="I3" i="1"/>
</calcChain>
</file>

<file path=xl/sharedStrings.xml><?xml version="1.0" encoding="utf-8"?>
<sst xmlns="http://schemas.openxmlformats.org/spreadsheetml/2006/main" count="474" uniqueCount="168">
  <si>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</si>
  <si>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</si>
  <si>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</si>
  <si>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</si>
  <si>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</si>
  <si>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</si>
  <si>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</si>
  <si>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</si>
  <si>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</si>
  <si>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</si>
  <si>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</si>
  <si>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</si>
  <si>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</si>
  <si>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</si>
  <si>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</si>
  <si>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</si>
  <si>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</si>
  <si>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</si>
  <si>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</si>
  <si>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</si>
  <si>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</si>
  <si>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</si>
  <si>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</si>
  <si>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</si>
  <si>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</si>
  <si>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</si>
  <si>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</si>
  <si>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</si>
  <si>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</si>
  <si>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</si>
  <si>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</si>
  <si>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</si>
  <si>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</si>
  <si>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</si>
  <si>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</si>
  <si>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</si>
  <si>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USD/JPY</t>
  </si>
  <si>
    <t>60分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</si>
  <si>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</si>
  <si>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</si>
  <si>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</si>
  <si>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</si>
  <si>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</si>
  <si>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</si>
  <si>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</si>
  <si>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</si>
  <si>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</si>
  <si>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</si>
  <si>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</si>
  <si>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</si>
  <si>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</si>
  <si>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</si>
  <si>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</si>
  <si>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</si>
  <si>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</si>
  <si>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</si>
  <si>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</si>
  <si>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</si>
  <si>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</si>
  <si>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</si>
  <si>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</si>
  <si>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</si>
  <si>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</si>
  <si>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</si>
  <si>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</si>
  <si>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</si>
  <si>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</si>
  <si>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</si>
  <si>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2万通貨</t>
    <phoneticPr fontId="13"/>
  </si>
  <si>
    <t>売り</t>
    <rPh sb="0" eb="1">
      <t>ウ</t>
    </rPh>
    <phoneticPr fontId="13"/>
  </si>
  <si>
    <t>XAU/USD</t>
  </si>
  <si>
    <t>XAU/USD</t>
    <phoneticPr fontId="13"/>
  </si>
  <si>
    <t>リスクリワード1:1指値</t>
    <rPh sb="10" eb="12">
      <t>サシネ</t>
    </rPh>
    <phoneticPr fontId="13"/>
  </si>
  <si>
    <t>2万通貨</t>
    <rPh sb="1" eb="2">
      <t>マン</t>
    </rPh>
    <rPh sb="2" eb="4">
      <t>ツウカ</t>
    </rPh>
    <phoneticPr fontId="13"/>
  </si>
  <si>
    <t>千通貨</t>
    <rPh sb="0" eb="1">
      <t>セン</t>
    </rPh>
    <rPh sb="1" eb="3">
      <t>ツウカ</t>
    </rPh>
    <phoneticPr fontId="13"/>
  </si>
  <si>
    <t>買い</t>
    <rPh sb="0" eb="1">
      <t>カ</t>
    </rPh>
    <phoneticPr fontId="13"/>
  </si>
  <si>
    <t>千通貨</t>
    <rPh sb="0" eb="1">
      <t>セン</t>
    </rPh>
    <phoneticPr fontId="13"/>
  </si>
  <si>
    <t>金額　(単位：ドル）</t>
    <rPh sb="4" eb="6">
      <t>タンイ</t>
    </rPh>
    <phoneticPr fontId="13"/>
  </si>
  <si>
    <t>2023.06.21.11:38</t>
    <phoneticPr fontId="13"/>
  </si>
  <si>
    <t>2023.06.21.15:38</t>
    <phoneticPr fontId="13"/>
  </si>
  <si>
    <t>2023.06.21 11:43</t>
    <phoneticPr fontId="13"/>
  </si>
  <si>
    <t>2023.06.21 15:19</t>
    <phoneticPr fontId="13"/>
  </si>
  <si>
    <t>2023.06.21.16.39</t>
    <phoneticPr fontId="13"/>
  </si>
  <si>
    <t>2023.06.21 15:23</t>
    <phoneticPr fontId="13"/>
  </si>
  <si>
    <t>2023.06.21.16.43</t>
    <phoneticPr fontId="13"/>
  </si>
  <si>
    <t>リスクリワード1:1.27</t>
    <phoneticPr fontId="13"/>
  </si>
  <si>
    <t>※何本か高値切り上げ、安値切り上げが続いたので決済、少ししてNY時間に入り急落</t>
    <rPh sb="1" eb="3">
      <t>ナンボン</t>
    </rPh>
    <rPh sb="4" eb="6">
      <t>タカネ</t>
    </rPh>
    <rPh sb="6" eb="7">
      <t>キ</t>
    </rPh>
    <rPh sb="8" eb="9">
      <t>ア</t>
    </rPh>
    <rPh sb="11" eb="13">
      <t>ヤスネ</t>
    </rPh>
    <rPh sb="13" eb="14">
      <t>キ</t>
    </rPh>
    <rPh sb="15" eb="16">
      <t>ア</t>
    </rPh>
    <rPh sb="18" eb="19">
      <t>ツヅ</t>
    </rPh>
    <rPh sb="23" eb="25">
      <t>ケッサイ</t>
    </rPh>
    <rPh sb="26" eb="27">
      <t>スコ</t>
    </rPh>
    <rPh sb="32" eb="34">
      <t>ジカン</t>
    </rPh>
    <rPh sb="35" eb="36">
      <t>ハイ</t>
    </rPh>
    <rPh sb="37" eb="39">
      <t>キュウラク</t>
    </rPh>
    <phoneticPr fontId="13"/>
  </si>
  <si>
    <t>・千通貨でのエントリーは様子見でした</t>
    <rPh sb="1" eb="2">
      <t>セン</t>
    </rPh>
    <rPh sb="2" eb="4">
      <t>ツウカ</t>
    </rPh>
    <rPh sb="12" eb="15">
      <t>ヨウスミ</t>
    </rPh>
    <phoneticPr fontId="13"/>
  </si>
  <si>
    <t>1万通貨</t>
    <rPh sb="1" eb="2">
      <t>マン</t>
    </rPh>
    <rPh sb="2" eb="4">
      <t>ツウカ</t>
    </rPh>
    <phoneticPr fontId="13"/>
  </si>
  <si>
    <t>負け</t>
    <rPh sb="0" eb="1">
      <t>マ</t>
    </rPh>
    <phoneticPr fontId="13"/>
  </si>
  <si>
    <t>フィボナッチ　61.8　→ -161.8  指値</t>
    <rPh sb="22" eb="24">
      <t>サシネ</t>
    </rPh>
    <phoneticPr fontId="13"/>
  </si>
  <si>
    <t>EUR/GBP</t>
  </si>
  <si>
    <t>リスクリワード1:1.618</t>
  </si>
  <si>
    <t>リスクリワード1:1.618　手動</t>
  </si>
  <si>
    <t>AUD/JPY</t>
  </si>
  <si>
    <t>3万通貨</t>
    <rPh sb="1" eb="2">
      <t>マン</t>
    </rPh>
    <rPh sb="2" eb="4">
      <t>ツウカ</t>
    </rPh>
    <phoneticPr fontId="13"/>
  </si>
  <si>
    <t>2023.07.21 11.01</t>
  </si>
  <si>
    <t>EB 反転</t>
    <rPh sb="3" eb="5">
      <t>ハンテン</t>
    </rPh>
    <phoneticPr fontId="13"/>
  </si>
  <si>
    <t>BTC/USD</t>
  </si>
  <si>
    <t>2023.07.13 14.09</t>
  </si>
  <si>
    <t>リスクリワード1:1.618　SL</t>
  </si>
  <si>
    <t>GBP/JPY</t>
  </si>
  <si>
    <t>US30</t>
  </si>
  <si>
    <t>2023.07.12 06.39</t>
  </si>
  <si>
    <t>2023.07.12 12.36</t>
  </si>
  <si>
    <t>2023.07.12 13:28</t>
  </si>
  <si>
    <t>BTC/JPY</t>
  </si>
  <si>
    <t>2023.07.12 07.35</t>
  </si>
  <si>
    <t>2023.07.12 15.53</t>
  </si>
  <si>
    <t>2023.07.12 13.30</t>
  </si>
  <si>
    <t>2023.07.12 .22.01</t>
  </si>
  <si>
    <t>EUR/JPY</t>
  </si>
  <si>
    <t>2023.07.13 00.24</t>
  </si>
  <si>
    <t>2023.07.13 08.26</t>
  </si>
  <si>
    <t>2023.07.13 05.50</t>
  </si>
  <si>
    <t>2023.07.13 05.51</t>
  </si>
  <si>
    <t>2023.07.13 05.58</t>
  </si>
  <si>
    <t>2023.07.13 05.56</t>
  </si>
  <si>
    <t>2023.07.13 08.08</t>
  </si>
  <si>
    <t>2023.07.13 07.14</t>
  </si>
  <si>
    <t>2023.07.13 07.17</t>
  </si>
  <si>
    <t>2023.07.13 07.18</t>
  </si>
  <si>
    <t>2023.07.13 07.20</t>
  </si>
  <si>
    <t>2023.07.13 10.09</t>
  </si>
  <si>
    <t>2023.07.13 12.19</t>
  </si>
  <si>
    <t>フィボナッチ　61.8　→ -161.8</t>
  </si>
  <si>
    <t>2023.07.13 11.55</t>
  </si>
  <si>
    <t>2023.07.13 12:17</t>
  </si>
  <si>
    <t>2023.07.13 12.06</t>
  </si>
  <si>
    <t>2023.07.13 12:19</t>
  </si>
  <si>
    <t>2023.07.13 14.04</t>
  </si>
  <si>
    <t>2023.07.13 14.06</t>
  </si>
  <si>
    <t>2023.07.14 04.52</t>
  </si>
  <si>
    <t>2023.07.14 09.28</t>
  </si>
  <si>
    <t>CAD/JPY</t>
  </si>
  <si>
    <t>2023.07.14 05.16</t>
  </si>
  <si>
    <t>2023.07.14 06.43</t>
  </si>
  <si>
    <t>CHF/JPY</t>
  </si>
  <si>
    <t>2023.07.14 05.22</t>
  </si>
  <si>
    <t>2023.07.14 05.49</t>
  </si>
  <si>
    <t>2023.07.14 05.53</t>
  </si>
  <si>
    <t>2023.07.14 06.03</t>
  </si>
  <si>
    <t>2023.07.14 06.06</t>
  </si>
  <si>
    <t>2023.07.14 07.14</t>
  </si>
  <si>
    <t>2023.07.14 09.55</t>
  </si>
  <si>
    <t>2023.07.14 10.10</t>
  </si>
  <si>
    <t>2023.07.14 11.18</t>
  </si>
  <si>
    <t>2023.07.20 22.56</t>
  </si>
  <si>
    <t>2023.07.21 03.16</t>
  </si>
  <si>
    <t>GBP/USD</t>
  </si>
  <si>
    <t>2023.07.21 06.00</t>
  </si>
  <si>
    <t>2023.07.21 10.56</t>
  </si>
  <si>
    <t>NZD/JPY</t>
  </si>
  <si>
    <t>2023.07.21 07.32</t>
  </si>
  <si>
    <t>2023.07.21 07.48</t>
  </si>
  <si>
    <t>金額（単位：ドル）</t>
    <rPh sb="3" eb="5">
      <t>タンイ</t>
    </rPh>
    <phoneticPr fontId="13"/>
  </si>
  <si>
    <t>2023.06.21 15:15</t>
    <phoneticPr fontId="13"/>
  </si>
  <si>
    <t>2万通貨</t>
  </si>
  <si>
    <t>2023.06.20.11:36</t>
  </si>
  <si>
    <t>2023.06.20.12.08</t>
  </si>
  <si>
    <t>DOW30</t>
    <phoneticPr fontId="13"/>
  </si>
  <si>
    <t>PB 指値</t>
    <rPh sb="3" eb="5">
      <t>サシネ</t>
    </rPh>
    <phoneticPr fontId="13"/>
  </si>
  <si>
    <t>2023.06.14.16.27</t>
    <phoneticPr fontId="13"/>
  </si>
  <si>
    <t>2023.06.14 01.36</t>
    <phoneticPr fontId="13"/>
  </si>
  <si>
    <t>2023.06.14.04.16</t>
    <phoneticPr fontId="13"/>
  </si>
  <si>
    <t>2023.06.14 1031</t>
    <phoneticPr fontId="13"/>
  </si>
  <si>
    <t>勝ち</t>
    <phoneticPr fontId="13"/>
  </si>
  <si>
    <t>Dow30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</si>
</sst>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5" formatCode="&quot;¥&quot;#,##0;&quot;¥&quot;\-#,##0"/>
    <numFmt numFmtId="6" formatCode="&quot;¥&quot;#,##0;[Red]&quot;¥&quot;\-#,##0"/>
    <numFmt numFmtId="7" formatCode="&quot;¥&quot;#,##0.00;&quot;¥&quot;\-#,##0.00"/>
    <numFmt numFmtId="26" formatCode="\$#,##0.00_);[Red]\(\$#,##0.00\)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  <numFmt numFmtId="185" formatCode="#,##0.000;[Red]\-#,##0.000"/>
    <numFmt numFmtId="186" formatCode="0_ ;[Red]\-0\ "/>
    <numFmt numFmtId="187" formatCode="0.0_ ;[Red]\-0.0\ "/>
    <numFmt numFmtId="188" formatCode="0.0"/>
  </numFmts>
  <fonts count="14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18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1" xfId="0" applyFont="1" applyBorder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3" borderId="27" xfId="0" applyFill="1" applyBorder="1">
      <alignment vertical="center"/>
    </xf>
    <xf numFmtId="0" fontId="0" fillId="3" borderId="19" xfId="0" applyFill="1" applyBorder="1">
      <alignment vertical="center"/>
    </xf>
    <xf numFmtId="0" fontId="5" fillId="0" borderId="0" xfId="0" applyFont="1">
      <alignment vertical="center"/>
    </xf>
    <xf numFmtId="0" fontId="0" fillId="0" borderId="21" xfId="0" applyBorder="1" applyAlignment="1">
      <alignment horizontal="center" vertical="center"/>
    </xf>
    <xf numFmtId="0" fontId="6" fillId="0" borderId="0" xfId="2" applyFont="1">
      <alignment vertical="center"/>
    </xf>
    <xf numFmtId="0" fontId="6" fillId="4" borderId="29" xfId="2" applyFont="1" applyFill="1" applyBorder="1">
      <alignment vertical="center"/>
    </xf>
    <xf numFmtId="178" fontId="6" fillId="4" borderId="27" xfId="2" applyNumberFormat="1" applyFont="1" applyFill="1" applyBorder="1">
      <alignment vertical="center"/>
    </xf>
    <xf numFmtId="9" fontId="6" fillId="0" borderId="30" xfId="2" applyNumberFormat="1" applyFont="1" applyBorder="1" applyAlignment="1">
      <alignment horizontal="center" vertical="center"/>
    </xf>
    <xf numFmtId="5" fontId="6" fillId="0" borderId="22" xfId="2" applyNumberFormat="1" applyFont="1" applyBorder="1" applyAlignment="1">
      <alignment horizontal="center" vertical="center"/>
    </xf>
    <xf numFmtId="5" fontId="6" fillId="0" borderId="0" xfId="2" applyNumberFormat="1" applyFont="1" applyAlignment="1">
      <alignment horizontal="center" vertical="center"/>
    </xf>
    <xf numFmtId="6" fontId="6" fillId="4" borderId="27" xfId="2" applyNumberFormat="1" applyFont="1" applyFill="1" applyBorder="1">
      <alignment vertical="center"/>
    </xf>
    <xf numFmtId="6" fontId="6" fillId="0" borderId="31" xfId="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55" fontId="7" fillId="0" borderId="13" xfId="2" applyNumberFormat="1" applyFont="1" applyBorder="1" applyAlignment="1">
      <alignment horizontal="center" vertical="center"/>
    </xf>
    <xf numFmtId="55" fontId="0" fillId="0" borderId="13" xfId="0" applyNumberFormat="1" applyBorder="1" applyAlignment="1">
      <alignment horizontal="center" vertical="center"/>
    </xf>
    <xf numFmtId="55" fontId="7" fillId="0" borderId="32" xfId="2" applyNumberFormat="1" applyFont="1" applyBorder="1" applyAlignment="1">
      <alignment horizontal="center" vertical="center"/>
    </xf>
    <xf numFmtId="0" fontId="6" fillId="4" borderId="33" xfId="2" applyFont="1" applyFill="1" applyBorder="1" applyAlignment="1">
      <alignment horizontal="center" vertical="center"/>
    </xf>
    <xf numFmtId="0" fontId="6" fillId="4" borderId="34" xfId="2" applyFont="1" applyFill="1" applyBorder="1" applyAlignment="1">
      <alignment horizontal="center" vertical="center" wrapText="1"/>
    </xf>
    <xf numFmtId="0" fontId="6" fillId="4" borderId="35" xfId="2" applyFont="1" applyFill="1" applyBorder="1" applyAlignment="1">
      <alignment horizontal="center" vertical="center"/>
    </xf>
    <xf numFmtId="178" fontId="6" fillId="4" borderId="34" xfId="2" applyNumberFormat="1" applyFont="1" applyFill="1" applyBorder="1" applyAlignment="1">
      <alignment horizontal="center" vertical="center" wrapText="1"/>
    </xf>
    <xf numFmtId="179" fontId="6" fillId="4" borderId="34" xfId="2" applyNumberFormat="1" applyFont="1" applyFill="1" applyBorder="1" applyAlignment="1">
      <alignment horizontal="center" vertical="center"/>
    </xf>
    <xf numFmtId="0" fontId="6" fillId="4" borderId="36" xfId="2" applyFont="1" applyFill="1" applyBorder="1" applyAlignment="1">
      <alignment horizontal="center" vertical="center" wrapText="1"/>
    </xf>
    <xf numFmtId="178" fontId="6" fillId="4" borderId="37" xfId="2" applyNumberFormat="1" applyFont="1" applyFill="1" applyBorder="1">
      <alignment vertical="center"/>
    </xf>
    <xf numFmtId="180" fontId="6" fillId="4" borderId="38" xfId="2" applyNumberFormat="1" applyFont="1" applyFill="1" applyBorder="1" applyAlignment="1">
      <alignment horizontal="center" vertical="center"/>
    </xf>
    <xf numFmtId="180" fontId="7" fillId="0" borderId="39" xfId="2" applyNumberFormat="1" applyFont="1" applyBorder="1" applyAlignment="1">
      <alignment horizontal="right" vertical="center"/>
    </xf>
    <xf numFmtId="180" fontId="7" fillId="0" borderId="40" xfId="2" applyNumberFormat="1" applyFont="1" applyBorder="1" applyAlignment="1">
      <alignment horizontal="right" vertical="center"/>
    </xf>
    <xf numFmtId="181" fontId="7" fillId="0" borderId="40" xfId="2" applyNumberFormat="1" applyFont="1" applyBorder="1" applyAlignment="1">
      <alignment horizontal="right" vertical="center"/>
    </xf>
    <xf numFmtId="182" fontId="7" fillId="0" borderId="40" xfId="2" applyNumberFormat="1" applyFont="1" applyBorder="1" applyAlignment="1">
      <alignment horizontal="right" vertical="center"/>
    </xf>
    <xf numFmtId="183" fontId="7" fillId="0" borderId="40" xfId="2" applyNumberFormat="1" applyFont="1" applyBorder="1">
      <alignment vertical="center"/>
    </xf>
    <xf numFmtId="180" fontId="7" fillId="0" borderId="40" xfId="2" applyNumberFormat="1" applyFont="1" applyBorder="1">
      <alignment vertical="center"/>
    </xf>
    <xf numFmtId="177" fontId="7" fillId="0" borderId="40" xfId="2" applyNumberFormat="1" applyFont="1" applyBorder="1">
      <alignment vertical="center"/>
    </xf>
    <xf numFmtId="177" fontId="7" fillId="0" borderId="41" xfId="2" applyNumberFormat="1" applyFont="1" applyBorder="1">
      <alignment vertical="center"/>
    </xf>
    <xf numFmtId="180" fontId="0" fillId="0" borderId="39" xfId="0" applyNumberFormat="1" applyBorder="1">
      <alignment vertical="center"/>
    </xf>
    <xf numFmtId="180" fontId="0" fillId="0" borderId="40" xfId="0" applyNumberFormat="1" applyBorder="1">
      <alignment vertical="center"/>
    </xf>
    <xf numFmtId="0" fontId="0" fillId="0" borderId="40" xfId="0" applyBorder="1">
      <alignment vertical="center"/>
    </xf>
    <xf numFmtId="180" fontId="0" fillId="0" borderId="42" xfId="0" applyNumberFormat="1" applyBorder="1">
      <alignment vertical="center"/>
    </xf>
    <xf numFmtId="180" fontId="0" fillId="0" borderId="43" xfId="0" applyNumberFormat="1" applyBorder="1">
      <alignment vertical="center"/>
    </xf>
    <xf numFmtId="0" fontId="0" fillId="0" borderId="43" xfId="0" applyBorder="1">
      <alignment vertical="center"/>
    </xf>
    <xf numFmtId="181" fontId="7" fillId="0" borderId="43" xfId="2" applyNumberFormat="1" applyFont="1" applyBorder="1" applyAlignment="1">
      <alignment horizontal="right" vertical="center"/>
    </xf>
    <xf numFmtId="183" fontId="7" fillId="0" borderId="43" xfId="2" applyNumberFormat="1" applyFont="1" applyBorder="1">
      <alignment vertical="center"/>
    </xf>
    <xf numFmtId="180" fontId="7" fillId="0" borderId="43" xfId="2" applyNumberFormat="1" applyFont="1" applyBorder="1">
      <alignment vertical="center"/>
    </xf>
    <xf numFmtId="177" fontId="7" fillId="0" borderId="43" xfId="2" applyNumberFormat="1" applyFont="1" applyBorder="1">
      <alignment vertical="center"/>
    </xf>
    <xf numFmtId="177" fontId="7" fillId="0" borderId="44" xfId="2" applyNumberFormat="1" applyFont="1" applyBorder="1">
      <alignment vertical="center"/>
    </xf>
    <xf numFmtId="6" fontId="7" fillId="0" borderId="40" xfId="2" applyNumberFormat="1" applyFont="1" applyBorder="1" applyAlignment="1">
      <alignment horizontal="right" vertical="center"/>
    </xf>
    <xf numFmtId="6" fontId="7" fillId="0" borderId="43" xfId="2" applyNumberFormat="1" applyFont="1" applyBorder="1" applyAlignment="1">
      <alignment horizontal="right" vertical="center"/>
    </xf>
    <xf numFmtId="55" fontId="0" fillId="0" borderId="12" xfId="0" applyNumberFormat="1" applyBorder="1" applyAlignment="1">
      <alignment horizontal="center" vertical="center"/>
    </xf>
    <xf numFmtId="5" fontId="1" fillId="0" borderId="45" xfId="0" applyNumberFormat="1" applyFont="1" applyBorder="1">
      <alignment vertical="center"/>
    </xf>
    <xf numFmtId="180" fontId="1" fillId="0" borderId="46" xfId="0" applyNumberFormat="1" applyFont="1" applyBorder="1">
      <alignment vertical="center"/>
    </xf>
    <xf numFmtId="6" fontId="1" fillId="0" borderId="46" xfId="0" applyNumberFormat="1" applyFont="1" applyBorder="1">
      <alignment vertical="center"/>
    </xf>
    <xf numFmtId="182" fontId="1" fillId="0" borderId="46" xfId="0" applyNumberFormat="1" applyFont="1" applyBorder="1">
      <alignment vertical="center"/>
    </xf>
    <xf numFmtId="181" fontId="1" fillId="0" borderId="46" xfId="0" applyNumberFormat="1" applyFont="1" applyBorder="1">
      <alignment vertical="center"/>
    </xf>
    <xf numFmtId="183" fontId="8" fillId="0" borderId="46" xfId="0" applyNumberFormat="1" applyFont="1" applyBorder="1">
      <alignment vertical="center"/>
    </xf>
    <xf numFmtId="177" fontId="1" fillId="0" borderId="47" xfId="0" applyNumberFormat="1" applyFont="1" applyBorder="1">
      <alignment vertical="center"/>
    </xf>
    <xf numFmtId="177" fontId="1" fillId="0" borderId="48" xfId="0" applyNumberFormat="1" applyFont="1" applyBorder="1">
      <alignment vertical="center"/>
    </xf>
    <xf numFmtId="0" fontId="0" fillId="0" borderId="49" xfId="0" applyBorder="1">
      <alignment vertical="center"/>
    </xf>
    <xf numFmtId="0" fontId="9" fillId="0" borderId="41" xfId="0" applyFont="1" applyBorder="1">
      <alignment vertical="center"/>
    </xf>
    <xf numFmtId="0" fontId="6" fillId="5" borderId="0" xfId="2" applyFont="1" applyFill="1">
      <alignment vertical="center"/>
    </xf>
    <xf numFmtId="5" fontId="6" fillId="5" borderId="0" xfId="2" applyNumberFormat="1" applyFont="1" applyFill="1" applyAlignment="1">
      <alignment horizontal="center" vertical="center"/>
    </xf>
    <xf numFmtId="178" fontId="6" fillId="5" borderId="0" xfId="2" applyNumberFormat="1" applyFont="1" applyFill="1">
      <alignment vertical="center"/>
    </xf>
    <xf numFmtId="6" fontId="6" fillId="5" borderId="0" xfId="2" applyNumberFormat="1" applyFont="1" applyFill="1">
      <alignment vertical="center"/>
    </xf>
    <xf numFmtId="6" fontId="6" fillId="5" borderId="0" xfId="2" applyNumberFormat="1" applyFont="1" applyFill="1" applyAlignment="1">
      <alignment horizontal="center" vertical="center"/>
    </xf>
    <xf numFmtId="0" fontId="0" fillId="5" borderId="0" xfId="0" applyFill="1">
      <alignment vertical="center"/>
    </xf>
    <xf numFmtId="0" fontId="6" fillId="5" borderId="50" xfId="2" applyFont="1" applyFill="1" applyBorder="1">
      <alignment vertical="center"/>
    </xf>
    <xf numFmtId="5" fontId="6" fillId="5" borderId="50" xfId="2" applyNumberFormat="1" applyFont="1" applyFill="1" applyBorder="1" applyAlignment="1">
      <alignment horizontal="center" vertical="center"/>
    </xf>
    <xf numFmtId="178" fontId="6" fillId="5" borderId="50" xfId="2" applyNumberFormat="1" applyFont="1" applyFill="1" applyBorder="1">
      <alignment vertical="center"/>
    </xf>
    <xf numFmtId="6" fontId="6" fillId="5" borderId="50" xfId="2" applyNumberFormat="1" applyFont="1" applyFill="1" applyBorder="1">
      <alignment vertical="center"/>
    </xf>
    <xf numFmtId="6" fontId="6" fillId="5" borderId="50" xfId="2" applyNumberFormat="1" applyFont="1" applyFill="1" applyBorder="1" applyAlignment="1">
      <alignment horizontal="center" vertical="center"/>
    </xf>
    <xf numFmtId="0" fontId="0" fillId="5" borderId="50" xfId="0" applyFill="1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5" fontId="7" fillId="6" borderId="51" xfId="2" applyNumberFormat="1" applyFont="1" applyFill="1" applyBorder="1" applyAlignment="1">
      <alignment horizontal="center"/>
    </xf>
    <xf numFmtId="5" fontId="6" fillId="0" borderId="51" xfId="2" applyNumberFormat="1" applyFont="1" applyBorder="1" applyAlignment="1">
      <alignment horizontal="center" vertical="center"/>
    </xf>
    <xf numFmtId="0" fontId="6" fillId="0" borderId="51" xfId="2" applyFont="1" applyBorder="1" applyAlignment="1"/>
    <xf numFmtId="5" fontId="7" fillId="6" borderId="11" xfId="2" applyNumberFormat="1" applyFont="1" applyFill="1" applyBorder="1" applyAlignment="1">
      <alignment horizontal="center"/>
    </xf>
    <xf numFmtId="0" fontId="10" fillId="4" borderId="52" xfId="2" applyFont="1" applyFill="1" applyBorder="1" applyAlignment="1">
      <alignment horizontal="center" vertical="center"/>
    </xf>
    <xf numFmtId="5" fontId="10" fillId="5" borderId="50" xfId="2" applyNumberFormat="1" applyFont="1" applyFill="1" applyBorder="1" applyAlignment="1">
      <alignment horizontal="center" vertical="center"/>
    </xf>
    <xf numFmtId="9" fontId="6" fillId="5" borderId="53" xfId="2" applyNumberFormat="1" applyFont="1" applyFill="1" applyBorder="1" applyAlignment="1">
      <alignment horizontal="center" vertical="center"/>
    </xf>
    <xf numFmtId="5" fontId="7" fillId="6" borderId="54" xfId="2" applyNumberFormat="1" applyFont="1" applyFill="1" applyBorder="1" applyAlignment="1">
      <alignment horizontal="center"/>
    </xf>
    <xf numFmtId="0" fontId="0" fillId="0" borderId="55" xfId="0" applyBorder="1">
      <alignment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6" fillId="4" borderId="27" xfId="2" applyFont="1" applyFill="1" applyBorder="1">
      <alignment vertical="center"/>
    </xf>
    <xf numFmtId="0" fontId="1" fillId="0" borderId="0" xfId="0" applyFont="1">
      <alignment vertical="center"/>
    </xf>
    <xf numFmtId="0" fontId="0" fillId="0" borderId="58" xfId="0" applyBorder="1">
      <alignment vertical="center"/>
    </xf>
    <xf numFmtId="0" fontId="0" fillId="3" borderId="31" xfId="0" applyFill="1" applyBorder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2" fontId="0" fillId="0" borderId="0" xfId="0" applyNumberFormat="1">
      <alignment vertical="center"/>
    </xf>
    <xf numFmtId="40" fontId="0" fillId="3" borderId="19" xfId="4" applyNumberFormat="1" applyFont="1" applyFill="1" applyBorder="1">
      <alignment vertical="center"/>
    </xf>
    <xf numFmtId="40" fontId="0" fillId="0" borderId="0" xfId="4" applyNumberFormat="1" applyFont="1">
      <alignment vertical="center"/>
    </xf>
    <xf numFmtId="185" fontId="0" fillId="3" borderId="19" xfId="4" applyNumberFormat="1" applyFont="1" applyFill="1" applyBorder="1">
      <alignment vertical="center"/>
    </xf>
    <xf numFmtId="185" fontId="0" fillId="0" borderId="0" xfId="4" applyNumberFormat="1" applyFont="1">
      <alignment vertical="center"/>
    </xf>
    <xf numFmtId="185" fontId="0" fillId="0" borderId="9" xfId="4" applyNumberFormat="1" applyFont="1" applyBorder="1" applyAlignment="1">
      <alignment horizontal="center" vertical="center"/>
    </xf>
    <xf numFmtId="185" fontId="0" fillId="0" borderId="10" xfId="4" applyNumberFormat="1" applyFont="1" applyBorder="1" applyAlignment="1">
      <alignment horizontal="center" vertical="center"/>
    </xf>
    <xf numFmtId="185" fontId="0" fillId="0" borderId="11" xfId="4" applyNumberFormat="1" applyFont="1" applyBorder="1" applyAlignment="1">
      <alignment horizontal="center" vertical="center"/>
    </xf>
    <xf numFmtId="185" fontId="0" fillId="0" borderId="24" xfId="4" applyNumberFormat="1" applyFont="1" applyBorder="1" applyAlignment="1">
      <alignment horizontal="center" vertical="center"/>
    </xf>
    <xf numFmtId="185" fontId="0" fillId="0" borderId="10" xfId="4" applyNumberFormat="1" applyFont="1" applyBorder="1">
      <alignment vertical="center"/>
    </xf>
    <xf numFmtId="40" fontId="4" fillId="2" borderId="21" xfId="4" applyNumberFormat="1" applyFont="1" applyFill="1" applyBorder="1" applyAlignment="1">
      <alignment horizontal="center" vertical="center"/>
    </xf>
    <xf numFmtId="40" fontId="0" fillId="0" borderId="17" xfId="4" applyNumberFormat="1" applyFont="1" applyBorder="1" applyAlignment="1">
      <alignment horizontal="center" vertical="center"/>
    </xf>
    <xf numFmtId="40" fontId="0" fillId="0" borderId="18" xfId="4" applyNumberFormat="1" applyFont="1" applyBorder="1" applyAlignment="1">
      <alignment horizontal="center" vertical="center"/>
    </xf>
    <xf numFmtId="40" fontId="0" fillId="0" borderId="26" xfId="4" applyNumberFormat="1" applyFont="1" applyBorder="1" applyAlignment="1">
      <alignment horizontal="center" vertical="center"/>
    </xf>
    <xf numFmtId="40" fontId="0" fillId="0" borderId="58" xfId="4" applyNumberFormat="1" applyFont="1" applyBorder="1">
      <alignment vertical="center"/>
    </xf>
    <xf numFmtId="186" fontId="0" fillId="0" borderId="0" xfId="0" applyNumberFormat="1">
      <alignment vertical="center"/>
    </xf>
    <xf numFmtId="176" fontId="0" fillId="3" borderId="21" xfId="0" applyNumberFormat="1" applyFill="1" applyBorder="1">
      <alignment vertical="center"/>
    </xf>
    <xf numFmtId="187" fontId="0" fillId="0" borderId="0" xfId="0" applyNumberFormat="1">
      <alignment vertical="center"/>
    </xf>
    <xf numFmtId="188" fontId="0" fillId="0" borderId="0" xfId="0" applyNumberFormat="1">
      <alignment vertical="center"/>
    </xf>
    <xf numFmtId="176" fontId="0" fillId="0" borderId="50" xfId="0" applyNumberFormat="1" applyBorder="1">
      <alignment vertical="center"/>
    </xf>
    <xf numFmtId="0" fontId="1" fillId="0" borderId="50" xfId="0" applyFont="1" applyBorder="1">
      <alignment vertical="center"/>
    </xf>
    <xf numFmtId="186" fontId="0" fillId="0" borderId="50" xfId="0" applyNumberFormat="1" applyBorder="1">
      <alignment vertical="center"/>
    </xf>
    <xf numFmtId="185" fontId="0" fillId="0" borderId="0" xfId="4" applyNumberFormat="1" applyFont="1" applyBorder="1">
      <alignment vertical="center"/>
    </xf>
    <xf numFmtId="40" fontId="0" fillId="0" borderId="0" xfId="4" applyNumberFormat="1" applyFont="1" applyBorder="1">
      <alignment vertical="center"/>
    </xf>
    <xf numFmtId="0" fontId="0" fillId="0" borderId="0" xfId="0" applyAlignment="1">
      <alignment horizontal="right" vertical="center"/>
    </xf>
    <xf numFmtId="185" fontId="0" fillId="0" borderId="50" xfId="4" applyNumberFormat="1" applyFont="1" applyBorder="1">
      <alignment vertical="center"/>
    </xf>
    <xf numFmtId="40" fontId="0" fillId="0" borderId="50" xfId="4" applyNumberFormat="1" applyFont="1" applyBorder="1">
      <alignment vertical="center"/>
    </xf>
    <xf numFmtId="2" fontId="0" fillId="0" borderId="50" xfId="0" applyNumberFormat="1" applyBorder="1">
      <alignment vertical="center"/>
    </xf>
    <xf numFmtId="0" fontId="0" fillId="0" borderId="50" xfId="0" applyBorder="1" applyAlignment="1">
      <alignment horizontal="right" vertical="center"/>
    </xf>
    <xf numFmtId="5" fontId="7" fillId="6" borderId="13" xfId="2" applyNumberFormat="1" applyFont="1" applyFill="1" applyBorder="1" applyAlignment="1">
      <alignment horizontal="center"/>
    </xf>
    <xf numFmtId="5" fontId="7" fillId="6" borderId="53" xfId="2" applyNumberFormat="1" applyFont="1" applyFill="1" applyBorder="1" applyAlignment="1">
      <alignment horizontal="center"/>
    </xf>
    <xf numFmtId="5" fontId="7" fillId="6" borderId="41" xfId="2" applyNumberFormat="1" applyFont="1" applyFill="1" applyBorder="1" applyAlignment="1">
      <alignment horizontal="center"/>
    </xf>
    <xf numFmtId="5" fontId="7" fillId="6" borderId="55" xfId="2" applyNumberFormat="1" applyFont="1" applyFill="1" applyBorder="1" applyAlignment="1">
      <alignment horizontal="center"/>
    </xf>
    <xf numFmtId="5" fontId="7" fillId="6" borderId="62" xfId="2" applyNumberFormat="1" applyFont="1" applyFill="1" applyBorder="1" applyAlignment="1">
      <alignment horizontal="center"/>
    </xf>
    <xf numFmtId="7" fontId="11" fillId="0" borderId="11" xfId="2" applyNumberFormat="1" applyFont="1" applyBorder="1" applyAlignment="1">
      <alignment horizontal="center" vertical="center"/>
    </xf>
    <xf numFmtId="184" fontId="6" fillId="0" borderId="20" xfId="2" applyNumberFormat="1" applyFont="1" applyBorder="1" applyAlignment="1">
      <alignment horizontal="center" vertical="center"/>
    </xf>
    <xf numFmtId="184" fontId="6" fillId="0" borderId="31" xfId="2" applyNumberFormat="1" applyFont="1" applyBorder="1" applyAlignment="1">
      <alignment horizontal="center" vertical="center"/>
    </xf>
    <xf numFmtId="5" fontId="6" fillId="0" borderId="62" xfId="2" applyNumberFormat="1" applyFont="1" applyBorder="1" applyAlignment="1">
      <alignment horizontal="center" vertical="center"/>
    </xf>
    <xf numFmtId="5" fontId="6" fillId="0" borderId="63" xfId="2" applyNumberFormat="1" applyFont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26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right" vertical="center"/>
    </xf>
    <xf numFmtId="1" fontId="0" fillId="0" borderId="0" xfId="0" applyNumberFormat="1">
      <alignment vertical="center"/>
    </xf>
    <xf numFmtId="0" fontId="0" fillId="3" borderId="19" xfId="0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55" fontId="0" fillId="0" borderId="5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83" fontId="0" fillId="0" borderId="6" xfId="0" applyNumberFormat="1" applyBorder="1" applyAlignment="1">
      <alignment horizontal="center" vertical="center"/>
    </xf>
    <xf numFmtId="38" fontId="0" fillId="0" borderId="9" xfId="4" applyNumberFormat="1" applyFont="1" applyBorder="1" applyAlignment="1">
      <alignment horizontal="center" vertical="center"/>
    </xf>
    <xf numFmtId="38" fontId="0" fillId="0" borderId="10" xfId="4" applyNumberFormat="1" applyFont="1" applyBorder="1" applyAlignment="1">
      <alignment horizontal="center" vertical="center"/>
    </xf>
    <xf numFmtId="38" fontId="0" fillId="0" borderId="21" xfId="4" applyNumberFormat="1" applyFont="1" applyBorder="1" applyAlignment="1">
      <alignment horizontal="center" vertical="center"/>
    </xf>
    <xf numFmtId="55" fontId="0" fillId="0" borderId="5" xfId="0" applyNumberFormat="1" applyBorder="1">
      <alignment vertical="center"/>
    </xf>
    <xf numFmtId="183" fontId="0" fillId="0" borderId="6" xfId="0" applyNumberFormat="1" applyBorder="1">
      <alignment vertical="center"/>
    </xf>
  </cellXfs>
  <cellStyles count="5">
    <cellStyle name="桁区切り" xfId="4" builtinId="6"/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opLeftCell="A25" zoomScaleSheetLayoutView="100" workbookViewId="0">
      <selection activeCell="B8" sqref="B8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16"/>
      <c r="B1" s="156" t="s">
        <v>0</v>
      </c>
      <c r="C1" s="157"/>
      <c r="D1" s="158"/>
      <c r="E1" s="115"/>
      <c r="F1" s="159" t="s">
        <v>0</v>
      </c>
      <c r="G1" s="160"/>
      <c r="H1" s="117"/>
    </row>
    <row r="2" spans="1:12" ht="25.5" customHeight="1">
      <c r="A2" s="118" t="s">
        <v>1</v>
      </c>
      <c r="B2" s="161">
        <v>104169.19</v>
      </c>
      <c r="C2" s="161"/>
      <c r="D2" s="161"/>
      <c r="E2" s="59" t="s">
        <v>2</v>
      </c>
      <c r="F2" s="162">
        <v>45097</v>
      </c>
      <c r="G2" s="163"/>
      <c r="H2" s="41"/>
      <c r="I2" s="41"/>
    </row>
    <row r="3" spans="1:12" ht="27" customHeight="1">
      <c r="A3" s="42" t="s">
        <v>3</v>
      </c>
      <c r="B3" s="164">
        <f>SUM(B2+D17)</f>
        <v>104169.19</v>
      </c>
      <c r="C3" s="164"/>
      <c r="D3" s="165"/>
      <c r="E3" s="43" t="s">
        <v>4</v>
      </c>
      <c r="F3" s="44">
        <v>0.05</v>
      </c>
      <c r="G3" s="45">
        <f>B3*F3</f>
        <v>5208.4595000000008</v>
      </c>
      <c r="H3" s="47" t="s">
        <v>5</v>
      </c>
      <c r="I3" s="48">
        <f>(B3-B2)</f>
        <v>0</v>
      </c>
      <c r="K3" s="119"/>
    </row>
    <row r="4" spans="1:12" s="98" customFormat="1" ht="17.25" customHeight="1">
      <c r="A4" s="93"/>
      <c r="B4" s="94"/>
      <c r="C4" s="94"/>
      <c r="D4" s="94"/>
      <c r="E4" s="95"/>
      <c r="F4" s="114" t="s">
        <v>0</v>
      </c>
      <c r="G4" s="94"/>
      <c r="H4" s="96"/>
      <c r="I4" s="97"/>
    </row>
    <row r="5" spans="1:12" ht="39" customHeight="1">
      <c r="A5" s="99"/>
      <c r="B5" s="100"/>
      <c r="C5" s="100"/>
      <c r="D5" s="112"/>
      <c r="E5" s="101"/>
      <c r="F5" s="113"/>
      <c r="G5" s="100"/>
      <c r="H5" s="102"/>
      <c r="I5" s="103"/>
      <c r="J5" s="104"/>
      <c r="K5" s="105"/>
      <c r="L5" s="105"/>
    </row>
    <row r="6" spans="1:12" ht="21" customHeight="1">
      <c r="A6" s="109" t="s">
        <v>6</v>
      </c>
      <c r="B6" s="107" t="s">
        <v>0</v>
      </c>
      <c r="C6" s="107" t="s">
        <v>0</v>
      </c>
      <c r="D6" s="108"/>
      <c r="E6" s="107" t="s">
        <v>0</v>
      </c>
      <c r="F6" s="110" t="s">
        <v>0</v>
      </c>
      <c r="G6" s="46"/>
      <c r="H6" s="41"/>
      <c r="I6" s="41"/>
      <c r="L6" s="106"/>
    </row>
    <row r="7" spans="1:12" ht="28.5">
      <c r="A7" s="111" t="s">
        <v>7</v>
      </c>
      <c r="B7" s="53" t="s">
        <v>8</v>
      </c>
      <c r="C7" s="54" t="s">
        <v>9</v>
      </c>
      <c r="D7" s="55" t="s">
        <v>10</v>
      </c>
      <c r="E7" s="56" t="s">
        <v>11</v>
      </c>
      <c r="F7" s="54" t="s">
        <v>12</v>
      </c>
      <c r="G7" s="56" t="s">
        <v>13</v>
      </c>
      <c r="H7" s="55" t="s">
        <v>14</v>
      </c>
      <c r="I7" s="57" t="s">
        <v>15</v>
      </c>
      <c r="J7" s="60" t="s">
        <v>16</v>
      </c>
      <c r="K7" s="54" t="s">
        <v>17</v>
      </c>
      <c r="L7" s="58" t="s">
        <v>18</v>
      </c>
    </row>
    <row r="8" spans="1:12" ht="24.95" customHeight="1">
      <c r="A8" s="50">
        <v>42095</v>
      </c>
      <c r="B8" s="61"/>
      <c r="C8" s="62"/>
      <c r="D8" s="80">
        <f t="shared" ref="D8:D16" si="0">SUM(B8-C8)</f>
        <v>0</v>
      </c>
      <c r="E8" s="63"/>
      <c r="F8" s="64"/>
      <c r="G8" s="63">
        <f t="shared" ref="G8:G16" si="1">SUM(E8+F8)</f>
        <v>0</v>
      </c>
      <c r="H8" s="65" t="e">
        <f t="shared" ref="H8:H16" si="2">E8/G8</f>
        <v>#DIV/0!</v>
      </c>
      <c r="I8" s="66" t="e">
        <f t="shared" ref="I8:I16" si="3">B8/E8</f>
        <v>#DIV/0!</v>
      </c>
      <c r="J8" s="66" t="e">
        <f t="shared" ref="J8:J16" si="4">C8/F8</f>
        <v>#DIV/0!</v>
      </c>
      <c r="K8" s="67" t="e">
        <f t="shared" ref="K8:K16" si="5">I8/J8</f>
        <v>#DIV/0!</v>
      </c>
      <c r="L8" s="68" t="e">
        <f t="shared" ref="L8:L16" si="6">B8/C8</f>
        <v>#DIV/0!</v>
      </c>
    </row>
    <row r="9" spans="1:12" ht="24.95" customHeight="1">
      <c r="A9" s="51">
        <v>42125</v>
      </c>
      <c r="B9" s="69"/>
      <c r="C9" s="70"/>
      <c r="D9" s="80">
        <f t="shared" si="0"/>
        <v>0</v>
      </c>
      <c r="E9" s="71"/>
      <c r="F9" s="71"/>
      <c r="G9" s="63">
        <f t="shared" si="1"/>
        <v>0</v>
      </c>
      <c r="H9" s="65" t="e">
        <f t="shared" si="2"/>
        <v>#DIV/0!</v>
      </c>
      <c r="I9" s="66" t="e">
        <f t="shared" si="3"/>
        <v>#DIV/0!</v>
      </c>
      <c r="J9" s="66" t="e">
        <f t="shared" si="4"/>
        <v>#DIV/0!</v>
      </c>
      <c r="K9" s="67" t="e">
        <f t="shared" si="5"/>
        <v>#DIV/0!</v>
      </c>
      <c r="L9" s="68" t="e">
        <f t="shared" si="6"/>
        <v>#DIV/0!</v>
      </c>
    </row>
    <row r="10" spans="1:12" ht="24.95" customHeight="1">
      <c r="A10" s="50">
        <v>42156</v>
      </c>
      <c r="B10" s="69"/>
      <c r="C10" s="70"/>
      <c r="D10" s="80">
        <f t="shared" si="0"/>
        <v>0</v>
      </c>
      <c r="E10" s="71"/>
      <c r="F10" s="71"/>
      <c r="G10" s="63">
        <f t="shared" si="1"/>
        <v>0</v>
      </c>
      <c r="H10" s="65" t="e">
        <f t="shared" si="2"/>
        <v>#DIV/0!</v>
      </c>
      <c r="I10" s="66" t="e">
        <f t="shared" si="3"/>
        <v>#DIV/0!</v>
      </c>
      <c r="J10" s="66" t="e">
        <f t="shared" si="4"/>
        <v>#DIV/0!</v>
      </c>
      <c r="K10" s="67" t="e">
        <f t="shared" si="5"/>
        <v>#DIV/0!</v>
      </c>
      <c r="L10" s="68" t="e">
        <f t="shared" si="6"/>
        <v>#DIV/0!</v>
      </c>
    </row>
    <row r="11" spans="1:12" ht="24.95" customHeight="1">
      <c r="A11" s="51">
        <v>42186</v>
      </c>
      <c r="B11" s="69"/>
      <c r="C11" s="70"/>
      <c r="D11" s="80">
        <f t="shared" si="0"/>
        <v>0</v>
      </c>
      <c r="E11" s="71"/>
      <c r="F11" s="71"/>
      <c r="G11" s="63">
        <f t="shared" si="1"/>
        <v>0</v>
      </c>
      <c r="H11" s="65" t="e">
        <f t="shared" si="2"/>
        <v>#DIV/0!</v>
      </c>
      <c r="I11" s="66" t="e">
        <f t="shared" si="3"/>
        <v>#DIV/0!</v>
      </c>
      <c r="J11" s="66" t="e">
        <f t="shared" si="4"/>
        <v>#DIV/0!</v>
      </c>
      <c r="K11" s="67" t="e">
        <f t="shared" si="5"/>
        <v>#DIV/0!</v>
      </c>
      <c r="L11" s="68" t="e">
        <f t="shared" si="6"/>
        <v>#DIV/0!</v>
      </c>
    </row>
    <row r="12" spans="1:12" ht="24.95" customHeight="1">
      <c r="A12" s="50">
        <v>42217</v>
      </c>
      <c r="B12" s="69"/>
      <c r="C12" s="62"/>
      <c r="D12" s="80">
        <f t="shared" si="0"/>
        <v>0</v>
      </c>
      <c r="E12" s="71"/>
      <c r="F12" s="71"/>
      <c r="G12" s="63">
        <f t="shared" si="1"/>
        <v>0</v>
      </c>
      <c r="H12" s="65" t="e">
        <f t="shared" si="2"/>
        <v>#DIV/0!</v>
      </c>
      <c r="I12" s="66" t="e">
        <f t="shared" si="3"/>
        <v>#DIV/0!</v>
      </c>
      <c r="J12" s="66" t="e">
        <f t="shared" si="4"/>
        <v>#DIV/0!</v>
      </c>
      <c r="K12" s="67" t="e">
        <f t="shared" si="5"/>
        <v>#DIV/0!</v>
      </c>
      <c r="L12" s="68" t="e">
        <f t="shared" si="6"/>
        <v>#DIV/0!</v>
      </c>
    </row>
    <row r="13" spans="1:12" ht="24.95" customHeight="1">
      <c r="A13" s="51">
        <v>42248</v>
      </c>
      <c r="B13" s="69"/>
      <c r="C13" s="70"/>
      <c r="D13" s="80">
        <f t="shared" si="0"/>
        <v>0</v>
      </c>
      <c r="E13" s="71"/>
      <c r="F13" s="71"/>
      <c r="G13" s="63">
        <f t="shared" si="1"/>
        <v>0</v>
      </c>
      <c r="H13" s="65" t="e">
        <f t="shared" si="2"/>
        <v>#DIV/0!</v>
      </c>
      <c r="I13" s="66" t="e">
        <f t="shared" si="3"/>
        <v>#DIV/0!</v>
      </c>
      <c r="J13" s="66" t="e">
        <f t="shared" si="4"/>
        <v>#DIV/0!</v>
      </c>
      <c r="K13" s="67" t="e">
        <f t="shared" si="5"/>
        <v>#DIV/0!</v>
      </c>
      <c r="L13" s="68" t="e">
        <f t="shared" si="6"/>
        <v>#DIV/0!</v>
      </c>
    </row>
    <row r="14" spans="1:12" ht="24.95" customHeight="1">
      <c r="A14" s="50">
        <v>42278</v>
      </c>
      <c r="B14" s="69"/>
      <c r="C14" s="62"/>
      <c r="D14" s="80">
        <f t="shared" si="0"/>
        <v>0</v>
      </c>
      <c r="E14" s="71"/>
      <c r="F14" s="71"/>
      <c r="G14" s="63">
        <f t="shared" si="1"/>
        <v>0</v>
      </c>
      <c r="H14" s="65" t="e">
        <f t="shared" si="2"/>
        <v>#DIV/0!</v>
      </c>
      <c r="I14" s="66" t="e">
        <f t="shared" si="3"/>
        <v>#DIV/0!</v>
      </c>
      <c r="J14" s="66" t="e">
        <f t="shared" si="4"/>
        <v>#DIV/0!</v>
      </c>
      <c r="K14" s="67" t="e">
        <f t="shared" si="5"/>
        <v>#DIV/0!</v>
      </c>
      <c r="L14" s="68" t="e">
        <f t="shared" si="6"/>
        <v>#DIV/0!</v>
      </c>
    </row>
    <row r="15" spans="1:12" ht="24.95" customHeight="1">
      <c r="A15" s="51">
        <v>42309</v>
      </c>
      <c r="B15" s="69"/>
      <c r="C15" s="62"/>
      <c r="D15" s="80">
        <f t="shared" si="0"/>
        <v>0</v>
      </c>
      <c r="E15" s="71"/>
      <c r="F15" s="71"/>
      <c r="G15" s="63">
        <f t="shared" si="1"/>
        <v>0</v>
      </c>
      <c r="H15" s="65" t="e">
        <f t="shared" si="2"/>
        <v>#DIV/0!</v>
      </c>
      <c r="I15" s="66" t="e">
        <f t="shared" si="3"/>
        <v>#DIV/0!</v>
      </c>
      <c r="J15" s="66" t="e">
        <f t="shared" si="4"/>
        <v>#DIV/0!</v>
      </c>
      <c r="K15" s="67" t="e">
        <f t="shared" si="5"/>
        <v>#DIV/0!</v>
      </c>
      <c r="L15" s="68" t="e">
        <f t="shared" si="6"/>
        <v>#DIV/0!</v>
      </c>
    </row>
    <row r="16" spans="1:12" ht="24.95" customHeight="1">
      <c r="A16" s="52">
        <v>42339</v>
      </c>
      <c r="B16" s="72"/>
      <c r="C16" s="73"/>
      <c r="D16" s="81">
        <f t="shared" si="0"/>
        <v>0</v>
      </c>
      <c r="E16" s="74"/>
      <c r="F16" s="74"/>
      <c r="G16" s="75">
        <f t="shared" si="1"/>
        <v>0</v>
      </c>
      <c r="H16" s="76" t="e">
        <f t="shared" si="2"/>
        <v>#DIV/0!</v>
      </c>
      <c r="I16" s="77" t="e">
        <f t="shared" si="3"/>
        <v>#DIV/0!</v>
      </c>
      <c r="J16" s="77" t="e">
        <f t="shared" si="4"/>
        <v>#DIV/0!</v>
      </c>
      <c r="K16" s="78" t="e">
        <f t="shared" si="5"/>
        <v>#DIV/0!</v>
      </c>
      <c r="L16" s="79" t="e">
        <f t="shared" si="6"/>
        <v>#DIV/0!</v>
      </c>
    </row>
    <row r="17" spans="1:12" ht="24.95" customHeight="1">
      <c r="A17" s="82" t="s">
        <v>19</v>
      </c>
      <c r="B17" s="83">
        <f t="shared" ref="B17:G17" si="7">SUM(B8:B16)</f>
        <v>0</v>
      </c>
      <c r="C17" s="84">
        <f t="shared" si="7"/>
        <v>0</v>
      </c>
      <c r="D17" s="85">
        <f t="shared" si="7"/>
        <v>0</v>
      </c>
      <c r="E17" s="86">
        <f t="shared" si="7"/>
        <v>0</v>
      </c>
      <c r="F17" s="87">
        <f t="shared" si="7"/>
        <v>0</v>
      </c>
      <c r="G17" s="86">
        <f t="shared" si="7"/>
        <v>0</v>
      </c>
      <c r="H17" s="88" t="e">
        <f>AVERAGE(H8:H16)</f>
        <v>#DIV/0!</v>
      </c>
      <c r="I17" s="84" t="e">
        <f>AVERAGE(I8:I16)</f>
        <v>#DIV/0!</v>
      </c>
      <c r="J17" s="84" t="e">
        <f>AVERAGE(J8:J16)</f>
        <v>#DIV/0!</v>
      </c>
      <c r="K17" s="89" t="e">
        <f>AVERAGE(K8:K16)</f>
        <v>#DIV/0!</v>
      </c>
      <c r="L17" s="90" t="e">
        <f>AVERAGE(L8:L16)</f>
        <v>#DIV/0!</v>
      </c>
    </row>
    <row r="18" spans="1:12">
      <c r="A18" s="49"/>
      <c r="J18" s="91"/>
      <c r="K18" s="92" t="s">
        <v>20</v>
      </c>
      <c r="L18" s="92" t="s">
        <v>21</v>
      </c>
    </row>
    <row r="19" spans="1:12">
      <c r="A19" s="49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5"/>
  <sheetViews>
    <sheetView tabSelected="1" topLeftCell="F1" zoomScale="115" zoomScaleNormal="115" zoomScaleSheetLayoutView="100" workbookViewId="0">
      <pane ySplit="1" topLeftCell="A2" activePane="bottomLeft" state="frozen"/>
      <selection pane="bottomLeft" activeCell="G30" sqref="G30"/>
    </sheetView>
  </sheetViews>
  <sheetFormatPr defaultColWidth="10" defaultRowHeight="13.5" customHeight="1"/>
  <cols>
    <col min="1" max="1" width="9.625" customWidth="1"/>
    <col min="3" max="3" width="12.375" customWidth="1"/>
    <col min="4" max="4" width="29.875" customWidth="1"/>
    <col min="5" max="5" width="6.875" customWidth="1"/>
    <col min="6" max="6" width="15.875" customWidth="1"/>
    <col min="7" max="7" width="13.125" style="131" customWidth="1"/>
    <col min="8" max="8" width="11.25" customWidth="1"/>
    <col min="9" max="9" width="15.875" customWidth="1"/>
    <col min="10" max="10" width="10" style="129"/>
    <col min="11" max="11" width="22.625" customWidth="1"/>
    <col min="12" max="12" width="9" customWidth="1"/>
    <col min="15" max="15" width="15.875" style="8" customWidth="1"/>
  </cols>
  <sheetData>
    <row r="1" spans="1:16">
      <c r="A1" s="37" t="s">
        <v>22</v>
      </c>
      <c r="B1" s="38" t="s">
        <v>23</v>
      </c>
      <c r="C1" s="38" t="s">
        <v>24</v>
      </c>
      <c r="D1" s="38" t="s">
        <v>25</v>
      </c>
      <c r="E1" s="38" t="s">
        <v>26</v>
      </c>
      <c r="F1" s="38" t="s">
        <v>27</v>
      </c>
      <c r="G1" s="130" t="s">
        <v>28</v>
      </c>
      <c r="H1" s="38" t="s">
        <v>29</v>
      </c>
      <c r="I1" s="38" t="s">
        <v>30</v>
      </c>
      <c r="J1" s="128" t="s">
        <v>31</v>
      </c>
      <c r="K1" s="38" t="s">
        <v>32</v>
      </c>
      <c r="L1" s="38" t="s">
        <v>33</v>
      </c>
      <c r="M1" s="38" t="s">
        <v>34</v>
      </c>
      <c r="N1" s="121" t="s">
        <v>35</v>
      </c>
      <c r="O1" s="143" t="s">
        <v>77</v>
      </c>
    </row>
    <row r="2" spans="1:16" ht="13.5" customHeight="1">
      <c r="A2" t="s">
        <v>160</v>
      </c>
      <c r="B2" t="s">
        <v>75</v>
      </c>
      <c r="C2" t="s">
        <v>68</v>
      </c>
      <c r="D2" t="s">
        <v>161</v>
      </c>
      <c r="E2" t="s">
        <v>37</v>
      </c>
      <c r="F2" t="s">
        <v>163</v>
      </c>
      <c r="G2" s="150">
        <v>34177</v>
      </c>
      <c r="H2" t="s">
        <v>37</v>
      </c>
      <c r="I2" t="s">
        <v>162</v>
      </c>
      <c r="J2" s="150">
        <v>34177</v>
      </c>
      <c r="K2" t="s">
        <v>72</v>
      </c>
      <c r="L2" t="s">
        <v>89</v>
      </c>
      <c r="M2" s="176">
        <v>0</v>
      </c>
      <c r="N2" s="175">
        <v>33</v>
      </c>
      <c r="O2" s="8">
        <v>-66</v>
      </c>
    </row>
    <row r="3" spans="1:16" ht="13.5" customHeight="1">
      <c r="A3" t="s">
        <v>71</v>
      </c>
      <c r="B3" t="s">
        <v>75</v>
      </c>
      <c r="C3" t="s">
        <v>73</v>
      </c>
      <c r="D3" t="s">
        <v>161</v>
      </c>
      <c r="E3" t="s">
        <v>37</v>
      </c>
      <c r="F3" t="s">
        <v>164</v>
      </c>
      <c r="G3" s="150">
        <v>1946.5</v>
      </c>
      <c r="H3" t="s">
        <v>37</v>
      </c>
      <c r="I3" t="s">
        <v>165</v>
      </c>
      <c r="J3" s="150">
        <v>1949.5</v>
      </c>
      <c r="K3" t="s">
        <v>72</v>
      </c>
      <c r="L3" t="s">
        <v>166</v>
      </c>
      <c r="M3" s="127">
        <v>30</v>
      </c>
      <c r="N3" s="151">
        <v>0</v>
      </c>
      <c r="O3" s="8">
        <v>60</v>
      </c>
    </row>
    <row r="4" spans="1:16" ht="13.5" customHeight="1">
      <c r="A4" t="s">
        <v>36</v>
      </c>
      <c r="B4" t="s">
        <v>69</v>
      </c>
      <c r="C4" t="s">
        <v>157</v>
      </c>
      <c r="D4" t="s">
        <v>161</v>
      </c>
      <c r="E4" t="s">
        <v>37</v>
      </c>
      <c r="F4" t="s">
        <v>158</v>
      </c>
      <c r="G4" s="149">
        <v>141.61799999999999</v>
      </c>
      <c r="H4" t="s">
        <v>37</v>
      </c>
      <c r="I4" t="s">
        <v>159</v>
      </c>
      <c r="J4" s="150">
        <v>141.44999999999999</v>
      </c>
      <c r="K4" t="s">
        <v>72</v>
      </c>
      <c r="L4" t="s">
        <v>38</v>
      </c>
      <c r="M4" s="127">
        <v>16.8</v>
      </c>
      <c r="N4" s="151">
        <v>0</v>
      </c>
      <c r="O4" s="8">
        <v>23.75</v>
      </c>
    </row>
    <row r="5" spans="1:16">
      <c r="A5" t="s">
        <v>71</v>
      </c>
      <c r="B5" t="s">
        <v>69</v>
      </c>
      <c r="C5" t="s">
        <v>73</v>
      </c>
      <c r="D5" t="s">
        <v>161</v>
      </c>
      <c r="E5" t="s">
        <v>37</v>
      </c>
      <c r="F5" t="s">
        <v>78</v>
      </c>
      <c r="G5" s="149">
        <v>1934.09</v>
      </c>
      <c r="H5" t="s">
        <v>37</v>
      </c>
      <c r="I5" t="s">
        <v>79</v>
      </c>
      <c r="J5" s="150">
        <v>1933.59</v>
      </c>
      <c r="K5" t="s">
        <v>85</v>
      </c>
      <c r="L5" t="s">
        <v>38</v>
      </c>
      <c r="M5" s="127">
        <v>5</v>
      </c>
      <c r="N5" s="151">
        <v>0</v>
      </c>
      <c r="O5" s="8">
        <v>10</v>
      </c>
      <c r="P5" t="s">
        <v>86</v>
      </c>
    </row>
    <row r="6" spans="1:16">
      <c r="A6" t="s">
        <v>70</v>
      </c>
      <c r="B6" t="s">
        <v>69</v>
      </c>
      <c r="C6" t="s">
        <v>74</v>
      </c>
      <c r="D6" t="s">
        <v>161</v>
      </c>
      <c r="E6" t="s">
        <v>37</v>
      </c>
      <c r="F6" t="s">
        <v>80</v>
      </c>
      <c r="G6" s="149">
        <v>1934.24</v>
      </c>
      <c r="H6" t="s">
        <v>37</v>
      </c>
      <c r="I6" t="s">
        <v>156</v>
      </c>
      <c r="J6" s="150">
        <v>1933.82</v>
      </c>
      <c r="K6" t="s">
        <v>85</v>
      </c>
      <c r="L6" t="s">
        <v>38</v>
      </c>
      <c r="M6" s="127">
        <v>4.2</v>
      </c>
      <c r="N6" s="151">
        <v>0</v>
      </c>
      <c r="O6" s="8">
        <v>0.42</v>
      </c>
      <c r="P6" t="s">
        <v>87</v>
      </c>
    </row>
    <row r="7" spans="1:16">
      <c r="A7" t="s">
        <v>36</v>
      </c>
      <c r="B7" t="s">
        <v>75</v>
      </c>
      <c r="C7" t="s">
        <v>76</v>
      </c>
      <c r="D7" t="s">
        <v>161</v>
      </c>
      <c r="E7" t="s">
        <v>37</v>
      </c>
      <c r="F7" t="s">
        <v>81</v>
      </c>
      <c r="G7" s="149">
        <v>141.91200000000001</v>
      </c>
      <c r="H7" t="s">
        <v>37</v>
      </c>
      <c r="I7" t="s">
        <v>82</v>
      </c>
      <c r="J7" s="150">
        <v>142.27000000000001</v>
      </c>
      <c r="K7" t="s">
        <v>85</v>
      </c>
      <c r="L7" t="s">
        <v>38</v>
      </c>
      <c r="M7" s="127">
        <v>3.58</v>
      </c>
      <c r="N7" s="151">
        <v>0</v>
      </c>
      <c r="O7" s="8">
        <v>2.52</v>
      </c>
    </row>
    <row r="8" spans="1:16">
      <c r="A8" s="105" t="s">
        <v>36</v>
      </c>
      <c r="B8" s="105" t="s">
        <v>75</v>
      </c>
      <c r="C8" s="105" t="s">
        <v>73</v>
      </c>
      <c r="D8" s="105" t="s">
        <v>161</v>
      </c>
      <c r="E8" s="105" t="s">
        <v>37</v>
      </c>
      <c r="F8" s="105" t="s">
        <v>83</v>
      </c>
      <c r="G8" s="152">
        <v>141.98500000000001</v>
      </c>
      <c r="H8" s="105" t="s">
        <v>37</v>
      </c>
      <c r="I8" s="105" t="s">
        <v>84</v>
      </c>
      <c r="J8" s="153">
        <v>142.27199999999999</v>
      </c>
      <c r="K8" s="105" t="s">
        <v>85</v>
      </c>
      <c r="L8" s="105" t="s">
        <v>38</v>
      </c>
      <c r="M8" s="154">
        <v>4.22</v>
      </c>
      <c r="N8" s="155">
        <v>0</v>
      </c>
      <c r="O8" s="146">
        <v>40.35</v>
      </c>
    </row>
    <row r="9" spans="1:16">
      <c r="L9" s="39" t="s">
        <v>39</v>
      </c>
      <c r="M9">
        <f>SUM(M2:M8)</f>
        <v>63.8</v>
      </c>
      <c r="N9">
        <f>SUM(N2:N8)</f>
        <v>33</v>
      </c>
      <c r="O9" s="129">
        <f>SUM(O2:O8)</f>
        <v>71.040000000000006</v>
      </c>
    </row>
    <row r="10" spans="1:16">
      <c r="M10" s="8"/>
      <c r="N10" s="8"/>
    </row>
    <row r="11" spans="1:16">
      <c r="M11" s="8"/>
      <c r="N11" s="8"/>
    </row>
    <row r="13" spans="1:16">
      <c r="L13" s="9"/>
      <c r="M13" s="10"/>
      <c r="N13" s="10"/>
    </row>
    <row r="16" spans="1:16">
      <c r="C16" s="166" t="s">
        <v>40</v>
      </c>
      <c r="D16" s="167"/>
      <c r="F16" s="168" t="s">
        <v>41</v>
      </c>
      <c r="G16" s="169"/>
      <c r="H16" s="26" t="s">
        <v>42</v>
      </c>
      <c r="I16" s="29" t="s">
        <v>43</v>
      </c>
    </row>
    <row r="17" spans="3:9">
      <c r="C17" s="5" t="s">
        <v>44</v>
      </c>
      <c r="D17" s="179">
        <v>45078</v>
      </c>
      <c r="F17" s="5" t="s">
        <v>167</v>
      </c>
      <c r="G17" s="182">
        <v>1</v>
      </c>
      <c r="H17" s="19">
        <v>1</v>
      </c>
      <c r="I17" s="22">
        <v>0</v>
      </c>
    </row>
    <row r="18" spans="3:9">
      <c r="C18" s="2" t="s">
        <v>45</v>
      </c>
      <c r="D18" s="16">
        <v>4</v>
      </c>
      <c r="F18" s="2" t="s">
        <v>70</v>
      </c>
      <c r="G18" s="183">
        <v>3</v>
      </c>
      <c r="H18" s="20">
        <v>1</v>
      </c>
      <c r="I18" s="16">
        <v>2</v>
      </c>
    </row>
    <row r="19" spans="3:9">
      <c r="C19" s="2" t="s">
        <v>46</v>
      </c>
      <c r="D19" s="16">
        <v>3</v>
      </c>
      <c r="F19" s="2" t="s">
        <v>36</v>
      </c>
      <c r="G19" s="183">
        <v>3</v>
      </c>
      <c r="H19" s="20">
        <v>2</v>
      </c>
      <c r="I19" s="16">
        <v>1</v>
      </c>
    </row>
    <row r="20" spans="3:9">
      <c r="C20" s="2" t="s">
        <v>47</v>
      </c>
      <c r="D20" s="16">
        <v>7</v>
      </c>
      <c r="F20" s="2"/>
      <c r="G20" s="133"/>
      <c r="H20" s="20"/>
      <c r="I20" s="16"/>
    </row>
    <row r="21" spans="3:9">
      <c r="C21" s="2" t="s">
        <v>48</v>
      </c>
      <c r="D21" s="16">
        <v>6</v>
      </c>
      <c r="F21" s="2"/>
      <c r="G21" s="133"/>
      <c r="H21" s="20"/>
      <c r="I21" s="16"/>
    </row>
    <row r="22" spans="3:9">
      <c r="C22" s="2" t="s">
        <v>49</v>
      </c>
      <c r="D22" s="170">
        <v>1</v>
      </c>
      <c r="F22" s="2"/>
      <c r="G22" s="133"/>
      <c r="H22" s="20"/>
      <c r="I22" s="16"/>
    </row>
    <row r="23" spans="3:9">
      <c r="C23" s="2" t="s">
        <v>50</v>
      </c>
      <c r="D23" s="16">
        <v>0</v>
      </c>
      <c r="F23" s="2"/>
      <c r="G23" s="133"/>
      <c r="H23" s="20"/>
      <c r="I23" s="16"/>
    </row>
    <row r="24" spans="3:9">
      <c r="C24" s="6" t="s">
        <v>51</v>
      </c>
      <c r="D24" s="171">
        <v>0</v>
      </c>
      <c r="F24" s="2"/>
      <c r="G24" s="133"/>
      <c r="H24" s="20"/>
      <c r="I24" s="16"/>
    </row>
    <row r="25" spans="3:9">
      <c r="C25" s="2" t="s">
        <v>52</v>
      </c>
      <c r="D25" s="174">
        <v>137.04</v>
      </c>
      <c r="F25" s="2"/>
      <c r="G25" s="133"/>
      <c r="H25" s="20"/>
      <c r="I25" s="16"/>
    </row>
    <row r="26" spans="3:9">
      <c r="C26" s="2" t="s">
        <v>53</v>
      </c>
      <c r="D26" s="180">
        <v>66</v>
      </c>
      <c r="F26" s="2"/>
      <c r="G26" s="133"/>
      <c r="H26" s="20"/>
      <c r="I26" s="16"/>
    </row>
    <row r="27" spans="3:9">
      <c r="C27" s="2" t="s">
        <v>54</v>
      </c>
      <c r="D27" s="174">
        <v>77.040000000000006</v>
      </c>
      <c r="F27" s="5"/>
      <c r="G27" s="132"/>
      <c r="H27" s="19"/>
      <c r="I27" s="14"/>
    </row>
    <row r="28" spans="3:9">
      <c r="C28" s="2" t="s">
        <v>15</v>
      </c>
      <c r="D28" s="172">
        <v>22.83</v>
      </c>
      <c r="F28" s="2"/>
      <c r="G28" s="133"/>
      <c r="H28" s="20"/>
      <c r="I28" s="16"/>
    </row>
    <row r="29" spans="3:9">
      <c r="C29" s="2" t="s">
        <v>16</v>
      </c>
      <c r="D29" s="172">
        <v>66</v>
      </c>
      <c r="F29" s="2"/>
      <c r="G29" s="133"/>
      <c r="H29" s="20"/>
      <c r="I29" s="16"/>
    </row>
    <row r="30" spans="3:9">
      <c r="C30" s="2" t="s">
        <v>55</v>
      </c>
      <c r="D30" s="16">
        <v>6</v>
      </c>
      <c r="F30" s="2"/>
      <c r="G30" s="133"/>
      <c r="H30" s="20"/>
      <c r="I30" s="16"/>
    </row>
    <row r="31" spans="3:9">
      <c r="C31" s="2" t="s">
        <v>56</v>
      </c>
      <c r="D31" s="16">
        <v>0</v>
      </c>
      <c r="F31" s="2"/>
      <c r="G31" s="133"/>
      <c r="H31" s="20"/>
      <c r="I31" s="16"/>
    </row>
    <row r="32" spans="3:9">
      <c r="C32" s="2" t="s">
        <v>57</v>
      </c>
      <c r="D32" s="173">
        <v>30</v>
      </c>
      <c r="F32" s="2"/>
      <c r="G32" s="133"/>
      <c r="H32" s="20"/>
      <c r="I32" s="16"/>
    </row>
    <row r="33" spans="3:10">
      <c r="C33" s="3" t="s">
        <v>14</v>
      </c>
      <c r="D33" s="181">
        <v>0.85699999999999998</v>
      </c>
      <c r="F33" s="2"/>
      <c r="G33" s="133"/>
      <c r="H33" s="20"/>
      <c r="I33" s="16"/>
    </row>
    <row r="34" spans="3:10">
      <c r="F34" s="2"/>
      <c r="G34" s="133"/>
      <c r="H34" s="20"/>
      <c r="I34" s="16"/>
    </row>
    <row r="35" spans="3:10">
      <c r="F35" s="3"/>
      <c r="G35" s="134"/>
      <c r="H35" s="21"/>
      <c r="I35" s="18"/>
    </row>
    <row r="36" spans="3:10">
      <c r="F36" s="36" t="s">
        <v>39</v>
      </c>
      <c r="G36" s="184">
        <f>SUM(G17:G35)</f>
        <v>7</v>
      </c>
      <c r="H36" s="40">
        <f>SUM(H17:H35)</f>
        <v>4</v>
      </c>
      <c r="I36" s="40">
        <f>SUM(I17:I35)</f>
        <v>3</v>
      </c>
    </row>
    <row r="39" spans="3:10">
      <c r="F39" s="168" t="s">
        <v>58</v>
      </c>
      <c r="G39" s="169"/>
      <c r="H39" s="26" t="s">
        <v>42</v>
      </c>
      <c r="I39" s="27" t="s">
        <v>43</v>
      </c>
      <c r="J39" s="137" t="s">
        <v>59</v>
      </c>
    </row>
    <row r="40" spans="3:10">
      <c r="F40" s="5" t="s">
        <v>60</v>
      </c>
      <c r="G40" s="132">
        <v>0</v>
      </c>
      <c r="H40" s="19">
        <v>0</v>
      </c>
      <c r="I40" s="23">
        <v>0</v>
      </c>
      <c r="J40" s="138">
        <v>0</v>
      </c>
    </row>
    <row r="41" spans="3:10">
      <c r="F41" s="2" t="s">
        <v>61</v>
      </c>
      <c r="G41" s="133">
        <v>0</v>
      </c>
      <c r="H41" s="15">
        <v>0</v>
      </c>
      <c r="I41" s="20">
        <v>0</v>
      </c>
      <c r="J41" s="139">
        <v>0</v>
      </c>
    </row>
    <row r="42" spans="3:10">
      <c r="F42" s="2" t="s">
        <v>62</v>
      </c>
      <c r="G42" s="133">
        <v>0</v>
      </c>
      <c r="H42" s="15">
        <v>0</v>
      </c>
      <c r="I42" s="20">
        <v>0</v>
      </c>
      <c r="J42" s="139">
        <v>0</v>
      </c>
    </row>
    <row r="43" spans="3:10">
      <c r="F43" s="2" t="s">
        <v>63</v>
      </c>
      <c r="G43" s="133">
        <v>0</v>
      </c>
      <c r="H43" s="15">
        <v>0</v>
      </c>
      <c r="I43" s="20">
        <v>0</v>
      </c>
      <c r="J43" s="139">
        <v>0</v>
      </c>
    </row>
    <row r="44" spans="3:10">
      <c r="F44" s="31" t="s">
        <v>64</v>
      </c>
      <c r="G44" s="135">
        <v>0</v>
      </c>
      <c r="H44" s="32">
        <v>0</v>
      </c>
      <c r="I44" s="33">
        <v>0</v>
      </c>
      <c r="J44" s="140">
        <v>0</v>
      </c>
    </row>
    <row r="45" spans="3:10">
      <c r="F45" s="30" t="s">
        <v>39</v>
      </c>
      <c r="G45" s="136"/>
      <c r="H45" s="30"/>
      <c r="I45" s="35"/>
      <c r="J45" s="141">
        <f>SUM(J40:J44)</f>
        <v>0</v>
      </c>
    </row>
  </sheetData>
  <mergeCells count="3">
    <mergeCell ref="C16:D16"/>
    <mergeCell ref="F16:G16"/>
    <mergeCell ref="F39:G39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3"/>
  <sheetViews>
    <sheetView topLeftCell="A41" zoomScaleNormal="100" zoomScaleSheetLayoutView="100" workbookViewId="0">
      <pane activePane="bottomRight" state="frozen"/>
      <selection activeCell="J48" sqref="J48"/>
    </sheetView>
  </sheetViews>
  <sheetFormatPr defaultColWidth="10" defaultRowHeight="13.5" customHeight="1"/>
  <cols>
    <col min="1" max="1" width="9.625" customWidth="1"/>
    <col min="3" max="3" width="12.75" customWidth="1"/>
    <col min="4" max="4" width="32.75" customWidth="1"/>
    <col min="5" max="5" width="6.875" customWidth="1"/>
    <col min="6" max="6" width="15.875" customWidth="1"/>
    <col min="7" max="7" width="11.375" customWidth="1"/>
    <col min="8" max="8" width="8.5" style="49" customWidth="1"/>
    <col min="9" max="9" width="15.875" customWidth="1"/>
    <col min="11" max="11" width="18.375" customWidth="1"/>
    <col min="12" max="12" width="9" customWidth="1"/>
    <col min="15" max="15" width="15.875" style="8" customWidth="1"/>
  </cols>
  <sheetData>
    <row r="1" spans="1:15">
      <c r="A1" s="37" t="s">
        <v>22</v>
      </c>
      <c r="B1" s="38" t="s">
        <v>23</v>
      </c>
      <c r="C1" s="38" t="s">
        <v>24</v>
      </c>
      <c r="D1" s="38" t="s">
        <v>25</v>
      </c>
      <c r="E1" s="38" t="s">
        <v>26</v>
      </c>
      <c r="F1" s="38" t="s">
        <v>27</v>
      </c>
      <c r="G1" s="38" t="s">
        <v>28</v>
      </c>
      <c r="H1" s="177" t="s">
        <v>29</v>
      </c>
      <c r="I1" s="38" t="s">
        <v>30</v>
      </c>
      <c r="J1" s="38" t="s">
        <v>31</v>
      </c>
      <c r="K1" s="38" t="s">
        <v>32</v>
      </c>
      <c r="L1" s="38" t="s">
        <v>33</v>
      </c>
      <c r="M1" s="38" t="s">
        <v>34</v>
      </c>
      <c r="N1" s="121" t="s">
        <v>35</v>
      </c>
      <c r="O1" s="143" t="s">
        <v>155</v>
      </c>
    </row>
    <row r="2" spans="1:15" ht="13.5" customHeight="1">
      <c r="A2" t="s">
        <v>70</v>
      </c>
      <c r="B2" t="s">
        <v>75</v>
      </c>
      <c r="C2" t="s">
        <v>88</v>
      </c>
      <c r="D2" t="s">
        <v>90</v>
      </c>
      <c r="E2" t="s">
        <v>37</v>
      </c>
      <c r="F2" t="s">
        <v>103</v>
      </c>
      <c r="G2">
        <v>1935.22</v>
      </c>
      <c r="H2" s="49" t="s">
        <v>37</v>
      </c>
      <c r="I2" t="s">
        <v>104</v>
      </c>
      <c r="J2">
        <v>1948.84</v>
      </c>
      <c r="K2" t="s">
        <v>92</v>
      </c>
      <c r="L2" t="s">
        <v>38</v>
      </c>
      <c r="M2" s="145">
        <v>136.19999999999999</v>
      </c>
      <c r="N2">
        <v>0</v>
      </c>
      <c r="O2" s="8">
        <v>136.19999999999999</v>
      </c>
    </row>
    <row r="3" spans="1:15">
      <c r="A3" t="s">
        <v>98</v>
      </c>
      <c r="B3" t="s">
        <v>75</v>
      </c>
      <c r="C3" t="s">
        <v>88</v>
      </c>
      <c r="D3" t="s">
        <v>90</v>
      </c>
      <c r="E3" t="s">
        <v>37</v>
      </c>
      <c r="F3" t="s">
        <v>105</v>
      </c>
      <c r="G3">
        <v>30799.26</v>
      </c>
      <c r="H3" s="49" t="s">
        <v>37</v>
      </c>
      <c r="I3" t="s">
        <v>105</v>
      </c>
      <c r="J3">
        <v>30642.71</v>
      </c>
      <c r="K3" t="s">
        <v>92</v>
      </c>
      <c r="L3" t="s">
        <v>89</v>
      </c>
      <c r="M3" s="142">
        <v>0</v>
      </c>
      <c r="N3" s="129">
        <v>156.55000000000001</v>
      </c>
      <c r="O3" s="8">
        <v>-15.66</v>
      </c>
    </row>
    <row r="4" spans="1:15">
      <c r="A4" t="s">
        <v>106</v>
      </c>
      <c r="B4" t="s">
        <v>69</v>
      </c>
      <c r="C4" t="s">
        <v>88</v>
      </c>
      <c r="D4" t="s">
        <v>90</v>
      </c>
      <c r="E4" t="s">
        <v>37</v>
      </c>
      <c r="F4" t="s">
        <v>107</v>
      </c>
      <c r="G4">
        <v>4302121</v>
      </c>
      <c r="H4" s="49" t="s">
        <v>37</v>
      </c>
      <c r="I4" t="s">
        <v>108</v>
      </c>
      <c r="J4">
        <v>4215078</v>
      </c>
      <c r="K4" t="s">
        <v>92</v>
      </c>
      <c r="L4" t="s">
        <v>38</v>
      </c>
      <c r="M4" s="8">
        <v>870.43</v>
      </c>
      <c r="N4" s="142">
        <v>0</v>
      </c>
      <c r="O4" s="8">
        <v>63</v>
      </c>
    </row>
    <row r="5" spans="1:15">
      <c r="A5" t="s">
        <v>70</v>
      </c>
      <c r="B5" t="s">
        <v>75</v>
      </c>
      <c r="C5" t="s">
        <v>88</v>
      </c>
      <c r="D5" t="s">
        <v>90</v>
      </c>
      <c r="E5" t="s">
        <v>37</v>
      </c>
      <c r="F5" t="s">
        <v>109</v>
      </c>
      <c r="G5">
        <v>1952.0219999999999</v>
      </c>
      <c r="H5" s="49" t="s">
        <v>37</v>
      </c>
      <c r="I5" t="s">
        <v>110</v>
      </c>
      <c r="J5">
        <v>1957.0219999999999</v>
      </c>
      <c r="K5" t="s">
        <v>93</v>
      </c>
      <c r="L5" t="s">
        <v>38</v>
      </c>
      <c r="M5" s="8">
        <v>50</v>
      </c>
      <c r="N5" s="142">
        <v>0</v>
      </c>
      <c r="O5" s="8">
        <v>50</v>
      </c>
    </row>
    <row r="6" spans="1:15">
      <c r="A6" t="s">
        <v>111</v>
      </c>
      <c r="B6" t="s">
        <v>75</v>
      </c>
      <c r="C6" t="s">
        <v>73</v>
      </c>
      <c r="D6" t="s">
        <v>90</v>
      </c>
      <c r="E6" t="s">
        <v>37</v>
      </c>
      <c r="F6" t="s">
        <v>112</v>
      </c>
      <c r="G6">
        <v>153.90199999999999</v>
      </c>
      <c r="H6" s="49" t="s">
        <v>37</v>
      </c>
      <c r="I6" t="s">
        <v>113</v>
      </c>
      <c r="J6">
        <v>154.614</v>
      </c>
      <c r="K6" t="s">
        <v>92</v>
      </c>
      <c r="L6" t="s">
        <v>38</v>
      </c>
      <c r="M6" s="127">
        <v>71.2</v>
      </c>
      <c r="N6" s="142">
        <v>0</v>
      </c>
      <c r="O6" s="8">
        <v>102.8</v>
      </c>
    </row>
    <row r="7" spans="1:15">
      <c r="A7" t="s">
        <v>91</v>
      </c>
      <c r="B7" t="s">
        <v>69</v>
      </c>
      <c r="C7" t="s">
        <v>73</v>
      </c>
      <c r="D7" t="s">
        <v>90</v>
      </c>
      <c r="E7" t="s">
        <v>37</v>
      </c>
      <c r="F7" t="s">
        <v>114</v>
      </c>
      <c r="G7">
        <v>0.85704000000000002</v>
      </c>
      <c r="H7" s="49" t="s">
        <v>37</v>
      </c>
      <c r="I7" t="s">
        <v>115</v>
      </c>
      <c r="J7">
        <v>0.85743999999999998</v>
      </c>
      <c r="K7" t="s">
        <v>92</v>
      </c>
      <c r="L7" t="s">
        <v>89</v>
      </c>
      <c r="M7" s="142">
        <v>0</v>
      </c>
      <c r="N7" s="8">
        <v>4</v>
      </c>
      <c r="O7" s="8">
        <v>-10.39</v>
      </c>
    </row>
    <row r="8" spans="1:15">
      <c r="A8" t="s">
        <v>91</v>
      </c>
      <c r="B8" t="s">
        <v>69</v>
      </c>
      <c r="C8" t="s">
        <v>73</v>
      </c>
      <c r="D8" t="s">
        <v>90</v>
      </c>
      <c r="E8" t="s">
        <v>37</v>
      </c>
      <c r="F8" t="s">
        <v>116</v>
      </c>
      <c r="G8">
        <v>0.85677000000000003</v>
      </c>
      <c r="H8" s="49" t="s">
        <v>37</v>
      </c>
      <c r="I8" t="s">
        <v>115</v>
      </c>
      <c r="J8">
        <v>0.85743999999999998</v>
      </c>
      <c r="K8" t="s">
        <v>92</v>
      </c>
      <c r="L8" t="s">
        <v>89</v>
      </c>
      <c r="M8" s="142">
        <v>0</v>
      </c>
      <c r="N8" s="8">
        <v>6.7</v>
      </c>
      <c r="O8" s="8">
        <v>-17.41</v>
      </c>
    </row>
    <row r="9" spans="1:15">
      <c r="A9" t="s">
        <v>91</v>
      </c>
      <c r="B9" t="s">
        <v>75</v>
      </c>
      <c r="C9" t="s">
        <v>73</v>
      </c>
      <c r="D9" t="s">
        <v>90</v>
      </c>
      <c r="E9" t="s">
        <v>37</v>
      </c>
      <c r="F9" t="s">
        <v>117</v>
      </c>
      <c r="G9">
        <v>0.85646999999999995</v>
      </c>
      <c r="H9" s="49" t="s">
        <v>37</v>
      </c>
      <c r="I9" t="s">
        <v>118</v>
      </c>
      <c r="J9">
        <v>0.85743999999999998</v>
      </c>
      <c r="K9" t="s">
        <v>92</v>
      </c>
      <c r="L9" t="s">
        <v>38</v>
      </c>
      <c r="M9" s="8">
        <v>7.4</v>
      </c>
      <c r="N9" s="142">
        <v>0</v>
      </c>
      <c r="O9" s="8">
        <v>19.29</v>
      </c>
    </row>
    <row r="10" spans="1:15">
      <c r="A10" t="s">
        <v>106</v>
      </c>
      <c r="B10" t="s">
        <v>69</v>
      </c>
      <c r="C10" t="s">
        <v>73</v>
      </c>
      <c r="D10" t="s">
        <v>90</v>
      </c>
      <c r="E10" t="s">
        <v>37</v>
      </c>
      <c r="F10" t="s">
        <v>119</v>
      </c>
      <c r="G10">
        <v>4207546</v>
      </c>
      <c r="H10" s="49" t="s">
        <v>37</v>
      </c>
      <c r="I10" t="s">
        <v>120</v>
      </c>
      <c r="J10">
        <v>4211636</v>
      </c>
      <c r="K10" t="s">
        <v>93</v>
      </c>
      <c r="L10" t="s">
        <v>89</v>
      </c>
      <c r="M10" s="142">
        <v>0</v>
      </c>
      <c r="N10" s="8">
        <v>40.9</v>
      </c>
      <c r="O10" s="8">
        <v>-5.91</v>
      </c>
    </row>
    <row r="11" spans="1:15">
      <c r="A11" t="s">
        <v>106</v>
      </c>
      <c r="B11" t="s">
        <v>69</v>
      </c>
      <c r="C11" t="s">
        <v>73</v>
      </c>
      <c r="D11" t="s">
        <v>90</v>
      </c>
      <c r="E11" t="s">
        <v>37</v>
      </c>
      <c r="F11" t="s">
        <v>121</v>
      </c>
      <c r="G11">
        <v>4208958</v>
      </c>
      <c r="H11" s="49" t="s">
        <v>37</v>
      </c>
      <c r="I11" t="s">
        <v>122</v>
      </c>
      <c r="J11">
        <v>4213636</v>
      </c>
      <c r="K11" t="s">
        <v>93</v>
      </c>
      <c r="L11" t="s">
        <v>89</v>
      </c>
      <c r="M11" s="142">
        <v>0</v>
      </c>
      <c r="N11" s="8">
        <v>46.78</v>
      </c>
      <c r="O11" s="8">
        <v>-6.75</v>
      </c>
    </row>
    <row r="12" spans="1:15">
      <c r="A12" t="s">
        <v>102</v>
      </c>
      <c r="B12" t="s">
        <v>75</v>
      </c>
      <c r="C12" t="s">
        <v>73</v>
      </c>
      <c r="D12" t="s">
        <v>90</v>
      </c>
      <c r="E12" t="s">
        <v>37</v>
      </c>
      <c r="F12" t="s">
        <v>123</v>
      </c>
      <c r="G12">
        <v>34435.800000000003</v>
      </c>
      <c r="H12" s="49" t="s">
        <v>37</v>
      </c>
      <c r="I12" t="s">
        <v>124</v>
      </c>
      <c r="J12">
        <v>34458.800000000003</v>
      </c>
      <c r="K12" t="s">
        <v>93</v>
      </c>
      <c r="L12" t="s">
        <v>38</v>
      </c>
      <c r="M12" s="8">
        <v>23</v>
      </c>
      <c r="N12" s="142">
        <v>0</v>
      </c>
      <c r="O12" s="8">
        <v>4.5999999999999996</v>
      </c>
    </row>
    <row r="13" spans="1:15">
      <c r="A13" t="s">
        <v>98</v>
      </c>
      <c r="B13" t="s">
        <v>75</v>
      </c>
      <c r="C13" t="s">
        <v>73</v>
      </c>
      <c r="D13" t="s">
        <v>125</v>
      </c>
      <c r="E13" t="s">
        <v>37</v>
      </c>
      <c r="F13" t="s">
        <v>126</v>
      </c>
      <c r="G13">
        <v>30587</v>
      </c>
      <c r="H13" s="49" t="s">
        <v>37</v>
      </c>
      <c r="I13" t="s">
        <v>127</v>
      </c>
      <c r="J13">
        <v>30569.54</v>
      </c>
      <c r="K13" t="s">
        <v>92</v>
      </c>
      <c r="L13" t="s">
        <v>89</v>
      </c>
      <c r="M13" s="144">
        <v>0</v>
      </c>
      <c r="N13" s="8">
        <v>17.46</v>
      </c>
      <c r="O13" s="8">
        <v>-3.49</v>
      </c>
    </row>
    <row r="14" spans="1:15">
      <c r="A14" t="s">
        <v>70</v>
      </c>
      <c r="B14" t="s">
        <v>75</v>
      </c>
      <c r="C14" t="s">
        <v>88</v>
      </c>
      <c r="D14" t="s">
        <v>90</v>
      </c>
      <c r="E14" t="s">
        <v>37</v>
      </c>
      <c r="F14" t="s">
        <v>128</v>
      </c>
      <c r="G14">
        <v>1958.3520000000001</v>
      </c>
      <c r="H14" s="49" t="s">
        <v>37</v>
      </c>
      <c r="I14" t="s">
        <v>129</v>
      </c>
      <c r="J14">
        <v>1959.0050000000001</v>
      </c>
      <c r="K14" t="s">
        <v>93</v>
      </c>
      <c r="L14" t="s">
        <v>38</v>
      </c>
      <c r="M14" s="8">
        <v>6.53</v>
      </c>
      <c r="N14" s="142">
        <v>0</v>
      </c>
      <c r="O14" s="8">
        <v>6.53</v>
      </c>
    </row>
    <row r="15" spans="1:15">
      <c r="A15" t="s">
        <v>70</v>
      </c>
      <c r="B15" t="s">
        <v>69</v>
      </c>
      <c r="C15" t="s">
        <v>88</v>
      </c>
      <c r="D15" t="s">
        <v>90</v>
      </c>
      <c r="E15" t="s">
        <v>37</v>
      </c>
      <c r="F15" t="s">
        <v>130</v>
      </c>
      <c r="G15">
        <v>1957.9380000000001</v>
      </c>
      <c r="H15" s="49" t="s">
        <v>37</v>
      </c>
      <c r="I15" t="s">
        <v>99</v>
      </c>
      <c r="J15">
        <v>1960.3330000000001</v>
      </c>
      <c r="K15" t="s">
        <v>100</v>
      </c>
      <c r="L15" t="s">
        <v>89</v>
      </c>
      <c r="M15" s="142">
        <v>0</v>
      </c>
      <c r="N15" s="8">
        <v>23.95</v>
      </c>
      <c r="O15" s="8">
        <v>-23.95</v>
      </c>
    </row>
    <row r="16" spans="1:15">
      <c r="A16" t="s">
        <v>70</v>
      </c>
      <c r="B16" t="s">
        <v>69</v>
      </c>
      <c r="C16" t="s">
        <v>88</v>
      </c>
      <c r="D16" t="s">
        <v>90</v>
      </c>
      <c r="E16" t="s">
        <v>37</v>
      </c>
      <c r="F16" t="s">
        <v>131</v>
      </c>
      <c r="G16">
        <v>1959.14</v>
      </c>
      <c r="H16" s="49" t="s">
        <v>37</v>
      </c>
      <c r="I16" t="s">
        <v>99</v>
      </c>
      <c r="J16">
        <v>1960.3330000000001</v>
      </c>
      <c r="K16" t="s">
        <v>100</v>
      </c>
      <c r="L16" t="s">
        <v>89</v>
      </c>
      <c r="M16" s="142">
        <v>0</v>
      </c>
      <c r="N16" s="8">
        <v>11.93</v>
      </c>
      <c r="O16" s="8">
        <v>-11.93</v>
      </c>
    </row>
    <row r="17" spans="1:15">
      <c r="A17" t="s">
        <v>94</v>
      </c>
      <c r="B17" t="s">
        <v>69</v>
      </c>
      <c r="C17" t="s">
        <v>88</v>
      </c>
      <c r="D17" t="s">
        <v>90</v>
      </c>
      <c r="E17" t="s">
        <v>37</v>
      </c>
      <c r="F17" t="s">
        <v>132</v>
      </c>
      <c r="G17">
        <v>94.906000000000006</v>
      </c>
      <c r="H17" s="49" t="s">
        <v>37</v>
      </c>
      <c r="I17" t="s">
        <v>133</v>
      </c>
      <c r="J17">
        <v>95.141999999999996</v>
      </c>
      <c r="K17" t="s">
        <v>100</v>
      </c>
      <c r="L17" t="s">
        <v>89</v>
      </c>
      <c r="M17" s="142">
        <v>0</v>
      </c>
      <c r="N17" s="8">
        <v>236</v>
      </c>
      <c r="O17" s="8">
        <v>-17.059999999999999</v>
      </c>
    </row>
    <row r="18" spans="1:15">
      <c r="A18" t="s">
        <v>134</v>
      </c>
      <c r="B18" t="s">
        <v>69</v>
      </c>
      <c r="C18" t="s">
        <v>88</v>
      </c>
      <c r="D18" t="s">
        <v>90</v>
      </c>
      <c r="E18" t="s">
        <v>37</v>
      </c>
      <c r="F18" t="s">
        <v>135</v>
      </c>
      <c r="G18">
        <v>105.06699999999999</v>
      </c>
      <c r="H18" s="49" t="s">
        <v>37</v>
      </c>
      <c r="I18" t="s">
        <v>136</v>
      </c>
      <c r="J18">
        <v>105.3</v>
      </c>
      <c r="K18" t="s">
        <v>100</v>
      </c>
      <c r="L18" t="s">
        <v>89</v>
      </c>
      <c r="M18" s="142">
        <v>0</v>
      </c>
      <c r="N18" s="8">
        <v>23.3</v>
      </c>
      <c r="O18" s="8">
        <v>-16.87</v>
      </c>
    </row>
    <row r="19" spans="1:15">
      <c r="A19" t="s">
        <v>137</v>
      </c>
      <c r="B19" t="s">
        <v>69</v>
      </c>
      <c r="C19" t="s">
        <v>88</v>
      </c>
      <c r="D19" t="s">
        <v>90</v>
      </c>
      <c r="E19" t="s">
        <v>37</v>
      </c>
      <c r="F19" t="s">
        <v>138</v>
      </c>
      <c r="G19">
        <v>160.50700000000001</v>
      </c>
      <c r="H19" s="49" t="s">
        <v>37</v>
      </c>
      <c r="I19" t="s">
        <v>139</v>
      </c>
      <c r="J19">
        <v>160.66999999999999</v>
      </c>
      <c r="K19" t="s">
        <v>100</v>
      </c>
      <c r="L19" t="s">
        <v>89</v>
      </c>
      <c r="M19" s="142">
        <v>0</v>
      </c>
      <c r="N19" s="8">
        <v>16.3</v>
      </c>
      <c r="O19" s="8">
        <v>-11.82</v>
      </c>
    </row>
    <row r="20" spans="1:15">
      <c r="A20" t="s">
        <v>101</v>
      </c>
      <c r="B20" t="s">
        <v>69</v>
      </c>
      <c r="C20" t="s">
        <v>88</v>
      </c>
      <c r="D20" t="s">
        <v>90</v>
      </c>
      <c r="E20" t="s">
        <v>37</v>
      </c>
      <c r="F20" t="s">
        <v>140</v>
      </c>
      <c r="G20">
        <v>180.875</v>
      </c>
      <c r="H20" s="49" t="s">
        <v>37</v>
      </c>
      <c r="I20" t="s">
        <v>141</v>
      </c>
      <c r="J20">
        <v>180.821</v>
      </c>
      <c r="K20" t="s">
        <v>100</v>
      </c>
      <c r="L20" t="s">
        <v>89</v>
      </c>
      <c r="M20" s="8">
        <v>5.4</v>
      </c>
      <c r="N20" s="142">
        <v>0</v>
      </c>
      <c r="O20" s="8">
        <v>3.92</v>
      </c>
    </row>
    <row r="21" spans="1:15">
      <c r="A21" t="s">
        <v>101</v>
      </c>
      <c r="B21" t="s">
        <v>69</v>
      </c>
      <c r="C21" t="s">
        <v>88</v>
      </c>
      <c r="D21" t="s">
        <v>90</v>
      </c>
      <c r="E21" t="s">
        <v>37</v>
      </c>
      <c r="F21" t="s">
        <v>142</v>
      </c>
      <c r="G21">
        <v>180.774</v>
      </c>
      <c r="H21" s="49" t="s">
        <v>37</v>
      </c>
      <c r="I21" t="s">
        <v>143</v>
      </c>
      <c r="J21">
        <v>181.297</v>
      </c>
      <c r="K21" t="s">
        <v>100</v>
      </c>
      <c r="L21" t="s">
        <v>89</v>
      </c>
      <c r="M21" s="142">
        <v>0</v>
      </c>
      <c r="N21" s="8">
        <v>52.3</v>
      </c>
      <c r="O21" s="8">
        <v>-37.81</v>
      </c>
    </row>
    <row r="22" spans="1:15">
      <c r="A22" t="s">
        <v>102</v>
      </c>
      <c r="B22" t="s">
        <v>75</v>
      </c>
      <c r="C22" t="s">
        <v>73</v>
      </c>
      <c r="D22" t="s">
        <v>90</v>
      </c>
      <c r="E22" t="s">
        <v>37</v>
      </c>
      <c r="F22" t="s">
        <v>144</v>
      </c>
      <c r="G22">
        <v>34435</v>
      </c>
      <c r="H22" s="49" t="s">
        <v>37</v>
      </c>
      <c r="I22" t="s">
        <v>145</v>
      </c>
      <c r="J22">
        <v>34492</v>
      </c>
      <c r="K22" t="s">
        <v>100</v>
      </c>
      <c r="L22" t="s">
        <v>89</v>
      </c>
      <c r="M22" s="142">
        <v>0</v>
      </c>
      <c r="N22" s="8">
        <v>56.6</v>
      </c>
      <c r="O22" s="8">
        <v>-5.66</v>
      </c>
    </row>
    <row r="23" spans="1:15">
      <c r="A23" t="s">
        <v>36</v>
      </c>
      <c r="B23" t="s">
        <v>75</v>
      </c>
      <c r="C23" t="s">
        <v>88</v>
      </c>
      <c r="D23" t="s">
        <v>97</v>
      </c>
      <c r="E23" t="s">
        <v>37</v>
      </c>
      <c r="F23" t="s">
        <v>146</v>
      </c>
      <c r="G23">
        <v>138.447</v>
      </c>
      <c r="H23" s="49" t="s">
        <v>37</v>
      </c>
      <c r="I23" t="s">
        <v>131</v>
      </c>
      <c r="J23">
        <v>139.01900000000001</v>
      </c>
      <c r="K23" t="s">
        <v>93</v>
      </c>
      <c r="L23" t="s">
        <v>38</v>
      </c>
      <c r="M23" s="8">
        <v>57.2</v>
      </c>
      <c r="N23" s="142">
        <v>0</v>
      </c>
      <c r="O23" s="8">
        <v>41.15</v>
      </c>
    </row>
    <row r="24" spans="1:15">
      <c r="A24" t="s">
        <v>94</v>
      </c>
      <c r="B24" t="s">
        <v>75</v>
      </c>
      <c r="C24" t="s">
        <v>95</v>
      </c>
      <c r="D24" t="s">
        <v>90</v>
      </c>
      <c r="E24" t="s">
        <v>37</v>
      </c>
      <c r="F24" t="s">
        <v>147</v>
      </c>
      <c r="G24">
        <v>94.876999999999995</v>
      </c>
      <c r="H24" s="49" t="s">
        <v>37</v>
      </c>
      <c r="I24" t="s">
        <v>96</v>
      </c>
      <c r="J24">
        <v>95.688000000000002</v>
      </c>
      <c r="K24" t="s">
        <v>93</v>
      </c>
      <c r="L24" t="s">
        <v>38</v>
      </c>
      <c r="M24" s="8">
        <v>81.099999999999994</v>
      </c>
      <c r="N24" s="142">
        <v>0</v>
      </c>
      <c r="O24" s="8">
        <v>171.6</v>
      </c>
    </row>
    <row r="25" spans="1:15">
      <c r="A25" t="s">
        <v>70</v>
      </c>
      <c r="B25" t="s">
        <v>75</v>
      </c>
      <c r="C25" t="s">
        <v>95</v>
      </c>
      <c r="D25" t="s">
        <v>90</v>
      </c>
      <c r="E25" t="s">
        <v>37</v>
      </c>
      <c r="F25" t="s">
        <v>148</v>
      </c>
      <c r="G25">
        <v>1970.146</v>
      </c>
      <c r="H25" s="49" t="s">
        <v>37</v>
      </c>
      <c r="I25" t="s">
        <v>96</v>
      </c>
      <c r="J25">
        <v>1968.279</v>
      </c>
      <c r="K25" t="s">
        <v>93</v>
      </c>
      <c r="L25" t="s">
        <v>89</v>
      </c>
      <c r="M25" s="142">
        <v>0</v>
      </c>
      <c r="N25" s="8">
        <v>18.670000000000002</v>
      </c>
      <c r="O25" s="8">
        <v>-56.01</v>
      </c>
    </row>
    <row r="26" spans="1:15">
      <c r="A26" t="s">
        <v>149</v>
      </c>
      <c r="B26" t="s">
        <v>69</v>
      </c>
      <c r="C26" t="s">
        <v>95</v>
      </c>
      <c r="D26" t="s">
        <v>90</v>
      </c>
      <c r="E26" t="s">
        <v>37</v>
      </c>
      <c r="F26" t="s">
        <v>150</v>
      </c>
      <c r="G26">
        <v>1.2885800000000001</v>
      </c>
      <c r="H26" s="49" t="s">
        <v>37</v>
      </c>
      <c r="I26" t="s">
        <v>151</v>
      </c>
      <c r="J26">
        <v>1.28471</v>
      </c>
      <c r="K26" t="s">
        <v>93</v>
      </c>
      <c r="L26" t="s">
        <v>38</v>
      </c>
      <c r="M26" s="8">
        <v>38.700000000000003</v>
      </c>
      <c r="N26" s="142">
        <v>0</v>
      </c>
      <c r="O26" s="8">
        <v>116.1</v>
      </c>
    </row>
    <row r="27" spans="1:15">
      <c r="A27" s="105" t="s">
        <v>152</v>
      </c>
      <c r="B27" s="105" t="s">
        <v>69</v>
      </c>
      <c r="C27" s="105" t="s">
        <v>95</v>
      </c>
      <c r="D27" s="105" t="s">
        <v>90</v>
      </c>
      <c r="E27" s="105" t="s">
        <v>37</v>
      </c>
      <c r="F27" s="105" t="s">
        <v>153</v>
      </c>
      <c r="G27" s="105">
        <v>87.444000000000003</v>
      </c>
      <c r="H27" s="178" t="s">
        <v>37</v>
      </c>
      <c r="I27" s="105" t="s">
        <v>154</v>
      </c>
      <c r="J27" s="105">
        <v>87.771000000000001</v>
      </c>
      <c r="K27" s="105" t="s">
        <v>93</v>
      </c>
      <c r="L27" s="147" t="s">
        <v>89</v>
      </c>
      <c r="M27" s="148">
        <v>0</v>
      </c>
      <c r="N27" s="146">
        <v>327</v>
      </c>
      <c r="O27" s="146">
        <v>-69.44</v>
      </c>
    </row>
    <row r="28" spans="1:15">
      <c r="M28" s="146">
        <f>SUM(M2:M27)</f>
        <v>1347.16</v>
      </c>
      <c r="N28" s="146">
        <f>SUM(N2:N27)</f>
        <v>1038.4399999999998</v>
      </c>
      <c r="O28" s="146">
        <f>SUM(O2:O27)</f>
        <v>405.02999999999992</v>
      </c>
    </row>
    <row r="29" spans="1:15">
      <c r="M29" s="8"/>
      <c r="N29" s="8"/>
    </row>
    <row r="31" spans="1:15">
      <c r="L31" s="9"/>
      <c r="M31" s="10"/>
      <c r="N31" s="10"/>
    </row>
    <row r="34" spans="3:9">
      <c r="C34" s="166" t="s">
        <v>40</v>
      </c>
      <c r="D34" s="167"/>
      <c r="F34" s="168" t="s">
        <v>41</v>
      </c>
      <c r="G34" s="169"/>
      <c r="H34" s="26" t="s">
        <v>42</v>
      </c>
      <c r="I34" s="29" t="s">
        <v>43</v>
      </c>
    </row>
    <row r="35" spans="3:9">
      <c r="C35" s="5" t="s">
        <v>44</v>
      </c>
      <c r="D35" s="185">
        <v>45108</v>
      </c>
      <c r="F35" s="5" t="s">
        <v>70</v>
      </c>
      <c r="G35" s="13">
        <v>6</v>
      </c>
      <c r="H35" s="19">
        <v>4</v>
      </c>
      <c r="I35" s="22">
        <v>2</v>
      </c>
    </row>
    <row r="36" spans="3:9">
      <c r="C36" s="2" t="s">
        <v>45</v>
      </c>
      <c r="D36" s="1">
        <v>12</v>
      </c>
      <c r="F36" s="2" t="s">
        <v>98</v>
      </c>
      <c r="G36" s="15">
        <v>2</v>
      </c>
      <c r="H36" s="20">
        <v>2</v>
      </c>
      <c r="I36" s="16">
        <v>0</v>
      </c>
    </row>
    <row r="37" spans="3:9">
      <c r="C37" s="2" t="s">
        <v>46</v>
      </c>
      <c r="D37" s="1">
        <v>14</v>
      </c>
      <c r="F37" s="2" t="s">
        <v>106</v>
      </c>
      <c r="G37" s="15">
        <v>3</v>
      </c>
      <c r="H37" s="20">
        <v>0</v>
      </c>
      <c r="I37" s="16">
        <v>3</v>
      </c>
    </row>
    <row r="38" spans="3:9">
      <c r="C38" s="2" t="s">
        <v>47</v>
      </c>
      <c r="D38" s="1">
        <v>26</v>
      </c>
      <c r="F38" s="2" t="s">
        <v>111</v>
      </c>
      <c r="G38" s="15">
        <v>1</v>
      </c>
      <c r="H38" s="20">
        <v>1</v>
      </c>
      <c r="I38" s="16">
        <v>0</v>
      </c>
    </row>
    <row r="39" spans="3:9">
      <c r="C39" s="2" t="s">
        <v>48</v>
      </c>
      <c r="D39" s="1">
        <v>11</v>
      </c>
      <c r="F39" s="2" t="s">
        <v>91</v>
      </c>
      <c r="G39" s="15">
        <v>3</v>
      </c>
      <c r="H39" s="20">
        <v>1</v>
      </c>
      <c r="I39" s="16">
        <v>2</v>
      </c>
    </row>
    <row r="40" spans="3:9">
      <c r="C40" s="2" t="s">
        <v>49</v>
      </c>
      <c r="D40" s="4">
        <v>15</v>
      </c>
      <c r="F40" s="2" t="s">
        <v>102</v>
      </c>
      <c r="G40" s="15">
        <v>2</v>
      </c>
      <c r="H40" s="20">
        <v>2</v>
      </c>
      <c r="I40" s="16">
        <v>0</v>
      </c>
    </row>
    <row r="41" spans="3:9">
      <c r="C41" s="2" t="s">
        <v>50</v>
      </c>
      <c r="D41" s="1">
        <v>0</v>
      </c>
      <c r="F41" s="2" t="s">
        <v>94</v>
      </c>
      <c r="G41" s="15">
        <v>2</v>
      </c>
      <c r="H41" s="20">
        <v>1</v>
      </c>
      <c r="I41" s="16">
        <v>1</v>
      </c>
    </row>
    <row r="42" spans="3:9">
      <c r="C42" s="6" t="s">
        <v>51</v>
      </c>
      <c r="D42" s="7">
        <v>0</v>
      </c>
      <c r="F42" s="2" t="s">
        <v>134</v>
      </c>
      <c r="G42" s="15">
        <v>1</v>
      </c>
      <c r="H42" s="20">
        <v>0</v>
      </c>
      <c r="I42" s="16">
        <v>1</v>
      </c>
    </row>
    <row r="43" spans="3:9">
      <c r="C43" s="2" t="s">
        <v>52</v>
      </c>
      <c r="D43" s="1">
        <v>715.19</v>
      </c>
      <c r="F43" s="2" t="s">
        <v>137</v>
      </c>
      <c r="G43" s="15">
        <v>1</v>
      </c>
      <c r="H43" s="20">
        <v>0</v>
      </c>
      <c r="I43" s="16">
        <v>1</v>
      </c>
    </row>
    <row r="44" spans="3:9">
      <c r="C44" s="2" t="s">
        <v>53</v>
      </c>
      <c r="D44" s="4">
        <v>310.16000000000003</v>
      </c>
      <c r="F44" s="2" t="s">
        <v>101</v>
      </c>
      <c r="G44" s="15">
        <v>2</v>
      </c>
      <c r="H44" s="20">
        <v>0</v>
      </c>
      <c r="I44" s="16">
        <v>2</v>
      </c>
    </row>
    <row r="45" spans="3:9">
      <c r="C45" s="2" t="s">
        <v>54</v>
      </c>
      <c r="D45" s="1">
        <f>D43-D44</f>
        <v>405.03000000000003</v>
      </c>
      <c r="F45" s="5" t="s">
        <v>149</v>
      </c>
      <c r="G45" s="15">
        <v>1</v>
      </c>
      <c r="H45" s="20">
        <v>0</v>
      </c>
      <c r="I45" s="16">
        <v>1</v>
      </c>
    </row>
    <row r="46" spans="3:9">
      <c r="C46" s="2" t="s">
        <v>15</v>
      </c>
      <c r="D46" s="11">
        <v>65.010000000000005</v>
      </c>
      <c r="F46" s="2" t="s">
        <v>152</v>
      </c>
      <c r="G46" s="15">
        <v>1</v>
      </c>
      <c r="H46" s="20">
        <v>0</v>
      </c>
      <c r="I46" s="16">
        <v>1</v>
      </c>
    </row>
    <row r="47" spans="3:9">
      <c r="C47" s="2" t="s">
        <v>16</v>
      </c>
      <c r="D47" s="11">
        <v>20.67</v>
      </c>
      <c r="F47" s="2" t="s">
        <v>36</v>
      </c>
      <c r="G47" s="15">
        <v>1</v>
      </c>
      <c r="H47" s="20">
        <v>1</v>
      </c>
      <c r="I47" s="16">
        <v>0</v>
      </c>
    </row>
    <row r="48" spans="3:9">
      <c r="C48" s="2" t="s">
        <v>55</v>
      </c>
      <c r="D48" s="1">
        <v>3</v>
      </c>
      <c r="F48" s="2"/>
      <c r="G48" s="15"/>
      <c r="H48" s="20"/>
      <c r="I48" s="16"/>
    </row>
    <row r="49" spans="3:10">
      <c r="C49" s="2" t="s">
        <v>56</v>
      </c>
      <c r="D49" s="1">
        <v>5</v>
      </c>
      <c r="F49" s="2"/>
      <c r="G49" s="15"/>
      <c r="H49" s="20"/>
      <c r="I49" s="16"/>
    </row>
    <row r="50" spans="3:10">
      <c r="C50" s="2" t="s">
        <v>57</v>
      </c>
      <c r="D50" s="12">
        <v>870.43</v>
      </c>
      <c r="F50" s="2"/>
      <c r="G50" s="15"/>
      <c r="H50" s="20"/>
      <c r="I50" s="16"/>
    </row>
    <row r="51" spans="3:10">
      <c r="C51" s="3" t="s">
        <v>14</v>
      </c>
      <c r="D51" s="186">
        <v>0.42299999999999999</v>
      </c>
      <c r="F51" s="2"/>
      <c r="G51" s="15"/>
      <c r="H51" s="20"/>
      <c r="I51" s="16"/>
    </row>
    <row r="52" spans="3:10">
      <c r="F52" s="2"/>
      <c r="G52" s="15"/>
      <c r="H52" s="20"/>
      <c r="I52" s="16"/>
    </row>
    <row r="53" spans="3:10">
      <c r="F53" s="3"/>
      <c r="G53" s="17"/>
      <c r="H53" s="21"/>
      <c r="I53" s="18"/>
    </row>
    <row r="54" spans="3:10">
      <c r="F54" s="36" t="s">
        <v>39</v>
      </c>
      <c r="G54" s="40">
        <f>SUM(G35:G53)</f>
        <v>26</v>
      </c>
      <c r="H54" s="40">
        <f>SUM(H35:H53)</f>
        <v>12</v>
      </c>
      <c r="I54" s="40">
        <f>SUM(I35:I53)</f>
        <v>14</v>
      </c>
    </row>
    <row r="57" spans="3:10">
      <c r="F57" s="168" t="s">
        <v>58</v>
      </c>
      <c r="G57" s="169"/>
      <c r="H57" s="26" t="s">
        <v>42</v>
      </c>
      <c r="I57" s="27" t="s">
        <v>43</v>
      </c>
      <c r="J57" s="28" t="s">
        <v>59</v>
      </c>
    </row>
    <row r="58" spans="3:10">
      <c r="F58" s="5" t="s">
        <v>60</v>
      </c>
      <c r="G58" s="13">
        <v>0</v>
      </c>
      <c r="H58" s="19">
        <v>0</v>
      </c>
      <c r="I58" s="23">
        <v>0</v>
      </c>
      <c r="J58" s="24">
        <v>0</v>
      </c>
    </row>
    <row r="59" spans="3:10">
      <c r="F59" s="2" t="s">
        <v>61</v>
      </c>
      <c r="G59" s="15">
        <v>0</v>
      </c>
      <c r="H59" s="15">
        <v>0</v>
      </c>
      <c r="I59" s="20">
        <v>0</v>
      </c>
      <c r="J59" s="25">
        <v>0</v>
      </c>
    </row>
    <row r="60" spans="3:10">
      <c r="F60" s="2" t="s">
        <v>62</v>
      </c>
      <c r="G60" s="15">
        <v>0</v>
      </c>
      <c r="H60" s="15">
        <v>0</v>
      </c>
      <c r="I60" s="20">
        <v>0</v>
      </c>
      <c r="J60" s="25">
        <v>0</v>
      </c>
    </row>
    <row r="61" spans="3:10">
      <c r="F61" s="2" t="s">
        <v>63</v>
      </c>
      <c r="G61" s="15">
        <v>0</v>
      </c>
      <c r="H61" s="15">
        <v>0</v>
      </c>
      <c r="I61" s="20">
        <v>0</v>
      </c>
      <c r="J61" s="25">
        <v>0</v>
      </c>
    </row>
    <row r="62" spans="3:10">
      <c r="F62" s="31" t="s">
        <v>64</v>
      </c>
      <c r="G62" s="32">
        <v>0</v>
      </c>
      <c r="H62" s="32">
        <v>0</v>
      </c>
      <c r="I62" s="33">
        <v>0</v>
      </c>
      <c r="J62" s="34">
        <v>0</v>
      </c>
    </row>
    <row r="63" spans="3:10">
      <c r="F63" s="30" t="s">
        <v>39</v>
      </c>
      <c r="G63" s="30"/>
      <c r="H63" s="15"/>
      <c r="I63" s="35"/>
      <c r="J63" s="120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SheetLayoutView="100" workbookViewId="0">
      <selection activeCell="B3" sqref="B3"/>
    </sheetView>
  </sheetViews>
  <sheetFormatPr defaultColWidth="8.875" defaultRowHeight="13.5"/>
  <sheetData/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"/>
  <sheetViews>
    <sheetView zoomScaleSheetLayoutView="100" workbookViewId="0">
      <selection activeCell="B12" sqref="B12"/>
    </sheetView>
  </sheetViews>
  <sheetFormatPr defaultColWidth="8.875" defaultRowHeight="13.5"/>
  <sheetData>
    <row r="1" spans="1:9">
      <c r="A1" s="123" t="s">
        <v>65</v>
      </c>
      <c r="B1" s="124"/>
      <c r="C1" s="124"/>
      <c r="D1" s="124"/>
      <c r="E1" s="124"/>
      <c r="F1" s="124"/>
      <c r="G1" s="124"/>
      <c r="H1" s="124"/>
      <c r="I1" s="122"/>
    </row>
    <row r="2" spans="1:9">
      <c r="A2" s="125" t="s">
        <v>66</v>
      </c>
      <c r="B2" s="126"/>
      <c r="C2" s="126"/>
      <c r="D2" s="126"/>
      <c r="E2" s="126"/>
      <c r="F2" s="126"/>
      <c r="G2" s="126"/>
      <c r="H2" s="126"/>
      <c r="I2" s="122"/>
    </row>
    <row r="3" spans="1:9">
      <c r="A3" s="122"/>
      <c r="D3" s="122"/>
    </row>
    <row r="7" spans="1:9">
      <c r="A7" t="s">
        <v>67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2023年6月</vt:lpstr>
      <vt:lpstr>2023年7月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八巻修一</cp:lastModifiedBy>
  <cp:revision/>
  <cp:lastPrinted>1899-12-30T00:00:00Z</cp:lastPrinted>
  <dcterms:created xsi:type="dcterms:W3CDTF">2013-10-09T23:04:08Z</dcterms:created>
  <dcterms:modified xsi:type="dcterms:W3CDTF">2023-07-22T15:31:41Z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