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y\Downloads\MCA_files\"/>
    </mc:Choice>
  </mc:AlternateContent>
  <xr:revisionPtr revIDLastSave="0" documentId="13_ncr:1_{9ABF5EFA-0EA1-45C6-9C34-25FC83719AA2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F60" i="1" l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J10" i="1" l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<sst xmlns="http://schemas.openxmlformats.org/spreadsheetml/2006/main" count="102" uniqueCount="89">
  <si>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</si>
  <si>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</si>
  <si>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</si>
  <si>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</si>
  <si>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</si>
  <si>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</si>
  <si>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</si>
  <si>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</si>
  <si>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</si>
  <si>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</si>
  <si>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</si>
  <si>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</si>
  <si>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</si>
  <si>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</si>
  <si>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</si>
  <si>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</si>
  <si>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</si>
  <si>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</si>
  <si>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</si>
  <si>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</si>
  <si>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</si>
  <si>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</si>
  <si>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</si>
  <si>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</si>
  <si>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</si>
  <si>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</si>
  <si>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</si>
  <si>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</si>
  <si>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</si>
  <si>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</si>
  <si>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</si>
  <si>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</si>
  <si>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</si>
  <si>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</si>
  <si>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</si>
  <si>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</si>
  <si>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</t>
    <phoneticPr fontId="1"/>
  </si>
  <si>
    <t>NO1</t>
    <phoneticPr fontId="1"/>
  </si>
  <si>
    <t>NO2</t>
    <phoneticPr fontId="1"/>
  </si>
  <si>
    <t>NO3</t>
    <phoneticPr fontId="1"/>
  </si>
  <si>
    <t>NO4</t>
    <phoneticPr fontId="1"/>
  </si>
  <si>
    <t>NO5</t>
    <phoneticPr fontId="1"/>
  </si>
  <si>
    <t>NO6</t>
    <phoneticPr fontId="1"/>
  </si>
  <si>
    <t>NO7</t>
    <phoneticPr fontId="1"/>
  </si>
  <si>
    <t>NO8</t>
    <phoneticPr fontId="1"/>
  </si>
  <si>
    <t>NO9</t>
    <phoneticPr fontId="1"/>
  </si>
  <si>
    <t>NO10</t>
    <phoneticPr fontId="1"/>
  </si>
  <si>
    <t>NO11</t>
    <phoneticPr fontId="1"/>
  </si>
  <si>
    <t>NO12</t>
    <phoneticPr fontId="1"/>
  </si>
  <si>
    <t>NO13</t>
    <phoneticPr fontId="1"/>
  </si>
  <si>
    <t>NO14</t>
    <phoneticPr fontId="1"/>
  </si>
  <si>
    <t>3本目の上ひげが上？</t>
    <rPh sb="1" eb="3">
      <t>ホンメ</t>
    </rPh>
    <rPh sb="4" eb="5">
      <t>ウエ</t>
    </rPh>
    <rPh sb="8" eb="9">
      <t>ウエ</t>
    </rPh>
    <phoneticPr fontId="1"/>
  </si>
  <si>
    <t>NO15</t>
    <phoneticPr fontId="1"/>
  </si>
  <si>
    <t>NO16</t>
    <phoneticPr fontId="1"/>
  </si>
  <si>
    <t>1H足</t>
    <rPh sb="2" eb="3">
      <t>アシ</t>
    </rPh>
    <phoneticPr fontId="1"/>
  </si>
  <si>
    <t>NO17</t>
    <phoneticPr fontId="1"/>
  </si>
  <si>
    <t>NO18</t>
    <phoneticPr fontId="1"/>
  </si>
  <si>
    <t>NO19</t>
    <phoneticPr fontId="1"/>
  </si>
  <si>
    <t>NO20</t>
    <phoneticPr fontId="1"/>
  </si>
  <si>
    <t>NO21</t>
    <phoneticPr fontId="1"/>
  </si>
  <si>
    <t>NO22</t>
    <phoneticPr fontId="1"/>
  </si>
  <si>
    <t>NO23</t>
    <phoneticPr fontId="1"/>
  </si>
  <si>
    <t>NO24</t>
    <phoneticPr fontId="1"/>
  </si>
  <si>
    <t>NO25</t>
    <phoneticPr fontId="1"/>
  </si>
  <si>
    <t>NO26</t>
    <phoneticPr fontId="1"/>
  </si>
  <si>
    <t>NO27</t>
    <phoneticPr fontId="1"/>
  </si>
  <si>
    <t>NO28</t>
    <phoneticPr fontId="1"/>
  </si>
  <si>
    <t>NO29</t>
    <phoneticPr fontId="1"/>
  </si>
  <si>
    <t>NO30</t>
    <phoneticPr fontId="1"/>
  </si>
  <si>
    <t>NO31</t>
    <phoneticPr fontId="1"/>
  </si>
  <si>
    <t>NO32</t>
    <phoneticPr fontId="1"/>
  </si>
  <si>
    <t>NO33</t>
    <phoneticPr fontId="1"/>
  </si>
  <si>
    <t>NO34</t>
    <phoneticPr fontId="1"/>
  </si>
  <si>
    <t>NO35</t>
    <phoneticPr fontId="1"/>
  </si>
  <si>
    <t>NO36</t>
    <phoneticPr fontId="1"/>
  </si>
  <si>
    <t>NO37</t>
    <phoneticPr fontId="1"/>
  </si>
  <si>
    <t>NO38</t>
    <phoneticPr fontId="1"/>
  </si>
  <si>
    <t>NO39</t>
    <phoneticPr fontId="1"/>
  </si>
  <si>
    <t>NO40</t>
    <phoneticPr fontId="1"/>
  </si>
  <si>
    <t>NO41</t>
    <phoneticPr fontId="1"/>
  </si>
  <si>
    <t>NO42</t>
    <phoneticPr fontId="1"/>
  </si>
  <si>
    <t>NO43</t>
    <phoneticPr fontId="1"/>
  </si>
  <si>
    <t>NO44</t>
    <phoneticPr fontId="1"/>
  </si>
  <si>
    <t>NO45</t>
    <phoneticPr fontId="1"/>
  </si>
  <si>
    <t>NO46</t>
    <phoneticPr fontId="1"/>
  </si>
  <si>
    <t>NO47</t>
    <phoneticPr fontId="1"/>
  </si>
  <si>
    <t>NO48</t>
    <phoneticPr fontId="1"/>
  </si>
  <si>
    <t>NO49</t>
    <phoneticPr fontId="1"/>
  </si>
  <si>
    <t>NO50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</si>
</sst>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7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11</xdr:col>
      <xdr:colOff>0</xdr:colOff>
      <xdr:row>1</xdr:row>
      <xdr:rowOff>35718</xdr:rowOff>
    </xdr:from>
    <xdr:to>
      <xdr:col>21</xdr:col>
      <xdr:colOff>0</xdr:colOff>
      <xdr:row>23</xdr:row>
      <xdr:rowOff>11906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EE2C669F-A7E9-C7E2-866C-2919CAD32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9875" y="214312"/>
          <a:ext cx="6191250" cy="3905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10</xdr:col>
      <xdr:colOff>0</xdr:colOff>
      <xdr:row>23</xdr:row>
      <xdr:rowOff>33891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A6C291CF-8BB1-F864-2FF5-4E9767928A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78594"/>
          <a:ext cx="6000750" cy="39629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9</xdr:col>
      <xdr:colOff>47625</xdr:colOff>
      <xdr:row>46</xdr:row>
      <xdr:rowOff>29078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858012F9-DFEC-129C-D698-B8DDAA88C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643438"/>
          <a:ext cx="5429250" cy="3600953"/>
        </a:xfrm>
        <a:prstGeom prst="rect">
          <a:avLst/>
        </a:prstGeom>
      </xdr:spPr>
    </xdr:pic>
    <xdr:clientData/>
  </xdr:twoCellAnchor>
  <xdr:twoCellAnchor editAs="oneCell">
    <xdr:from>
      <xdr:col>10</xdr:col>
      <xdr:colOff>357187</xdr:colOff>
      <xdr:row>26</xdr:row>
      <xdr:rowOff>-1</xdr:rowOff>
    </xdr:from>
    <xdr:to>
      <xdr:col>20</xdr:col>
      <xdr:colOff>619124</xdr:colOff>
      <xdr:row>46</xdr:row>
      <xdr:rowOff>47623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90BC895D-C775-735F-673A-FBDF79DF94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57937" y="4643437"/>
          <a:ext cx="6453187" cy="3619499"/>
        </a:xfrm>
        <a:prstGeom prst="rect">
          <a:avLst/>
        </a:prstGeom>
      </xdr:spPr>
    </xdr:pic>
    <xdr:clientData/>
  </xdr:twoCellAnchor>
  <xdr:twoCellAnchor editAs="oneCell">
    <xdr:from>
      <xdr:col>0</xdr:col>
      <xdr:colOff>59531</xdr:colOff>
      <xdr:row>49</xdr:row>
      <xdr:rowOff>0</xdr:rowOff>
    </xdr:from>
    <xdr:to>
      <xdr:col>9</xdr:col>
      <xdr:colOff>250031</xdr:colOff>
      <xdr:row>69</xdr:row>
      <xdr:rowOff>10025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530F05A7-2559-7BF8-7B30-14BD92CFE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9531" y="8751094"/>
          <a:ext cx="5572125" cy="3581900"/>
        </a:xfrm>
        <a:prstGeom prst="rect">
          <a:avLst/>
        </a:prstGeom>
      </xdr:spPr>
    </xdr:pic>
    <xdr:clientData/>
  </xdr:twoCellAnchor>
  <xdr:twoCellAnchor editAs="oneCell">
    <xdr:from>
      <xdr:col>10</xdr:col>
      <xdr:colOff>619124</xdr:colOff>
      <xdr:row>48</xdr:row>
      <xdr:rowOff>178593</xdr:rowOff>
    </xdr:from>
    <xdr:to>
      <xdr:col>19</xdr:col>
      <xdr:colOff>619124</xdr:colOff>
      <xdr:row>68</xdr:row>
      <xdr:rowOff>95249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D734BE98-1676-52F4-0327-96D4D5AA3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19874" y="8751093"/>
          <a:ext cx="5572125" cy="34885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10</xdr:col>
      <xdr:colOff>154781</xdr:colOff>
      <xdr:row>91</xdr:row>
      <xdr:rowOff>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420B821A-5641-B32A-FB8E-A66C79BB4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2680156"/>
          <a:ext cx="6155531" cy="357187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71</xdr:row>
      <xdr:rowOff>0</xdr:rowOff>
    </xdr:from>
    <xdr:to>
      <xdr:col>19</xdr:col>
      <xdr:colOff>600850</xdr:colOff>
      <xdr:row>91</xdr:row>
      <xdr:rowOff>83344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10239A28-CD73-5CF5-3693-5CB50F3E4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19875" y="12680156"/>
          <a:ext cx="5553850" cy="36552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92</xdr:row>
      <xdr:rowOff>178593</xdr:rowOff>
    </xdr:from>
    <xdr:to>
      <xdr:col>10</xdr:col>
      <xdr:colOff>166686</xdr:colOff>
      <xdr:row>111</xdr:row>
      <xdr:rowOff>154781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55E10684-A266-410C-C155-1BAF9809AC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6609218"/>
          <a:ext cx="6167436" cy="336946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94</xdr:row>
      <xdr:rowOff>0</xdr:rowOff>
    </xdr:from>
    <xdr:to>
      <xdr:col>20</xdr:col>
      <xdr:colOff>154781</xdr:colOff>
      <xdr:row>113</xdr:row>
      <xdr:rowOff>47625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4488221E-C630-4CFC-4980-F6F0FFD95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19875" y="16787813"/>
          <a:ext cx="5726906" cy="3440906"/>
        </a:xfrm>
        <a:prstGeom prst="rect">
          <a:avLst/>
        </a:prstGeom>
      </xdr:spPr>
    </xdr:pic>
    <xdr:clientData/>
  </xdr:twoCellAnchor>
  <xdr:twoCellAnchor editAs="oneCell">
    <xdr:from>
      <xdr:col>15</xdr:col>
      <xdr:colOff>59531</xdr:colOff>
      <xdr:row>115</xdr:row>
      <xdr:rowOff>23812</xdr:rowOff>
    </xdr:from>
    <xdr:to>
      <xdr:col>23</xdr:col>
      <xdr:colOff>523875</xdr:colOff>
      <xdr:row>132</xdr:row>
      <xdr:rowOff>23812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4542BB0D-0885-DEA6-B7C9-5EF96175A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155906" y="20562093"/>
          <a:ext cx="5417344" cy="30360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115</xdr:row>
      <xdr:rowOff>0</xdr:rowOff>
    </xdr:from>
    <xdr:to>
      <xdr:col>14</xdr:col>
      <xdr:colOff>296499</xdr:colOff>
      <xdr:row>135</xdr:row>
      <xdr:rowOff>19551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8F381CA3-9646-039B-37DC-E0C53A422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20538281"/>
          <a:ext cx="8773749" cy="359142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138</xdr:row>
      <xdr:rowOff>23812</xdr:rowOff>
    </xdr:from>
    <xdr:to>
      <xdr:col>10</xdr:col>
      <xdr:colOff>464344</xdr:colOff>
      <xdr:row>157</xdr:row>
      <xdr:rowOff>47625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B0C580B7-A5A7-E597-1A88-A2624B403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24669750"/>
          <a:ext cx="6465094" cy="3417094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138</xdr:row>
      <xdr:rowOff>0</xdr:rowOff>
    </xdr:from>
    <xdr:to>
      <xdr:col>21</xdr:col>
      <xdr:colOff>0</xdr:colOff>
      <xdr:row>157</xdr:row>
      <xdr:rowOff>47625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BEC05879-E89D-2CF0-ABEE-8BCDB0084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239000" y="24645938"/>
          <a:ext cx="5572125" cy="34409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160</xdr:row>
      <xdr:rowOff>0</xdr:rowOff>
    </xdr:from>
    <xdr:to>
      <xdr:col>10</xdr:col>
      <xdr:colOff>547686</xdr:colOff>
      <xdr:row>179</xdr:row>
      <xdr:rowOff>23813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6415A95E-CFE5-6B20-01DB-0D22DE806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8575000"/>
          <a:ext cx="6548436" cy="3417094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160</xdr:row>
      <xdr:rowOff>0</xdr:rowOff>
    </xdr:from>
    <xdr:to>
      <xdr:col>20</xdr:col>
      <xdr:colOff>476250</xdr:colOff>
      <xdr:row>179</xdr:row>
      <xdr:rowOff>23813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558C9301-305E-53F9-8A6E-6150D25EC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239000" y="28575000"/>
          <a:ext cx="5429250" cy="34170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181</xdr:row>
      <xdr:rowOff>166687</xdr:rowOff>
    </xdr:from>
    <xdr:to>
      <xdr:col>11</xdr:col>
      <xdr:colOff>47625</xdr:colOff>
      <xdr:row>203</xdr:row>
      <xdr:rowOff>162473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BB4A6340-0359-8E7C-112C-A157DE71D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32492156"/>
          <a:ext cx="6667500" cy="3924848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182</xdr:row>
      <xdr:rowOff>-1</xdr:rowOff>
    </xdr:from>
    <xdr:to>
      <xdr:col>21</xdr:col>
      <xdr:colOff>38883</xdr:colOff>
      <xdr:row>204</xdr:row>
      <xdr:rowOff>35718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DCC69BFD-AF8A-5B78-1084-A11957A855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7239000" y="32504062"/>
          <a:ext cx="5611008" cy="396478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23813</xdr:colOff>
      <xdr:row>206</xdr:row>
      <xdr:rowOff>11906</xdr:rowOff>
    </xdr:from>
    <xdr:to>
      <xdr:col>9</xdr:col>
      <xdr:colOff>369094</xdr:colOff>
      <xdr:row>226</xdr:row>
      <xdr:rowOff>-1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E17A7214-B4F1-601B-7BBC-4A54F8ABB9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23813" y="36802219"/>
          <a:ext cx="5726906" cy="3559968"/>
        </a:xfrm>
        <a:prstGeom prst="rect">
          <a:avLst/>
        </a:prstGeom>
      </xdr:spPr>
    </xdr:pic>
    <xdr:clientData/>
  </xdr:twoCellAnchor>
  <xdr:twoCellAnchor editAs="oneCell">
    <xdr:from>
      <xdr:col>10</xdr:col>
      <xdr:colOff>511969</xdr:colOff>
      <xdr:row>207</xdr:row>
      <xdr:rowOff>23812</xdr:rowOff>
    </xdr:from>
    <xdr:to>
      <xdr:col>21</xdr:col>
      <xdr:colOff>95250</xdr:colOff>
      <xdr:row>226</xdr:row>
      <xdr:rowOff>154780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6B294A05-BB18-7C9C-0AB8-3A6A3036B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512719" y="36992718"/>
          <a:ext cx="6393656" cy="3524250"/>
        </a:xfrm>
        <a:prstGeom prst="rect">
          <a:avLst/>
        </a:prstGeom>
      </xdr:spPr>
    </xdr:pic>
    <xdr:clientData/>
  </xdr:twoCellAnchor>
  <xdr:twoCellAnchor editAs="oneCell">
    <xdr:from>
      <xdr:col>0</xdr:col>
      <xdr:colOff>11906</xdr:colOff>
      <xdr:row>229</xdr:row>
      <xdr:rowOff>0</xdr:rowOff>
    </xdr:from>
    <xdr:to>
      <xdr:col>9</xdr:col>
      <xdr:colOff>404812</xdr:colOff>
      <xdr:row>248</xdr:row>
      <xdr:rowOff>119062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5C9C8CE8-D28A-C284-B918-0CFE32D9F0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1906" y="40897969"/>
          <a:ext cx="5774531" cy="3512343"/>
        </a:xfrm>
        <a:prstGeom prst="rect">
          <a:avLst/>
        </a:prstGeom>
      </xdr:spPr>
    </xdr:pic>
    <xdr:clientData/>
  </xdr:twoCellAnchor>
  <xdr:twoCellAnchor editAs="oneCell">
    <xdr:from>
      <xdr:col>10</xdr:col>
      <xdr:colOff>357187</xdr:colOff>
      <xdr:row>229</xdr:row>
      <xdr:rowOff>23815</xdr:rowOff>
    </xdr:from>
    <xdr:to>
      <xdr:col>20</xdr:col>
      <xdr:colOff>154781</xdr:colOff>
      <xdr:row>248</xdr:row>
      <xdr:rowOff>107158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B550B9B7-E093-CDB3-3CB7-51E3AA5D4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357937" y="40921784"/>
          <a:ext cx="5988844" cy="347662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251</xdr:row>
      <xdr:rowOff>0</xdr:rowOff>
    </xdr:from>
    <xdr:to>
      <xdr:col>15</xdr:col>
      <xdr:colOff>226219</xdr:colOff>
      <xdr:row>275</xdr:row>
      <xdr:rowOff>114914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E68EF4EE-D022-5B3A-3394-CFBFFC83B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47625" y="44827031"/>
          <a:ext cx="9274969" cy="4401164"/>
        </a:xfrm>
        <a:prstGeom prst="rect">
          <a:avLst/>
        </a:prstGeom>
      </xdr:spPr>
    </xdr:pic>
    <xdr:clientData/>
  </xdr:twoCellAnchor>
  <xdr:twoCellAnchor editAs="oneCell">
    <xdr:from>
      <xdr:col>15</xdr:col>
      <xdr:colOff>619124</xdr:colOff>
      <xdr:row>250</xdr:row>
      <xdr:rowOff>178592</xdr:rowOff>
    </xdr:from>
    <xdr:to>
      <xdr:col>24</xdr:col>
      <xdr:colOff>261936</xdr:colOff>
      <xdr:row>276</xdr:row>
      <xdr:rowOff>83344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773008B-DA58-A746-BEB8-22A958EED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9715499" y="44827030"/>
          <a:ext cx="5214937" cy="4548189"/>
        </a:xfrm>
        <a:prstGeom prst="rect">
          <a:avLst/>
        </a:prstGeom>
      </xdr:spPr>
    </xdr:pic>
    <xdr:clientData/>
  </xdr:twoCellAnchor>
  <xdr:twoCellAnchor editAs="oneCell">
    <xdr:from>
      <xdr:col>0</xdr:col>
      <xdr:colOff>35718</xdr:colOff>
      <xdr:row>278</xdr:row>
      <xdr:rowOff>35718</xdr:rowOff>
    </xdr:from>
    <xdr:to>
      <xdr:col>9</xdr:col>
      <xdr:colOff>226218</xdr:colOff>
      <xdr:row>298</xdr:row>
      <xdr:rowOff>26690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03327DE-76F0-48E7-B761-EBAFAB309B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35718" y="49684781"/>
          <a:ext cx="5572125" cy="3562847"/>
        </a:xfrm>
        <a:prstGeom prst="rect">
          <a:avLst/>
        </a:prstGeom>
      </xdr:spPr>
    </xdr:pic>
    <xdr:clientData/>
  </xdr:twoCellAnchor>
  <xdr:twoCellAnchor editAs="oneCell">
    <xdr:from>
      <xdr:col>10</xdr:col>
      <xdr:colOff>273844</xdr:colOff>
      <xdr:row>278</xdr:row>
      <xdr:rowOff>47625</xdr:rowOff>
    </xdr:from>
    <xdr:to>
      <xdr:col>19</xdr:col>
      <xdr:colOff>130969</xdr:colOff>
      <xdr:row>298</xdr:row>
      <xdr:rowOff>133861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80AF5A8F-030F-A6EC-73C4-C20624A683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6274594" y="49696688"/>
          <a:ext cx="5429250" cy="3658111"/>
        </a:xfrm>
        <a:prstGeom prst="rect">
          <a:avLst/>
        </a:prstGeom>
      </xdr:spPr>
    </xdr:pic>
    <xdr:clientData/>
  </xdr:twoCellAnchor>
  <xdr:twoCellAnchor editAs="oneCell">
    <xdr:from>
      <xdr:col>0</xdr:col>
      <xdr:colOff>11906</xdr:colOff>
      <xdr:row>301</xdr:row>
      <xdr:rowOff>23812</xdr:rowOff>
    </xdr:from>
    <xdr:to>
      <xdr:col>9</xdr:col>
      <xdr:colOff>174605</xdr:colOff>
      <xdr:row>322</xdr:row>
      <xdr:rowOff>83343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130E94F7-B8C2-1EB6-EE8F-A16910244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1906" y="53780531"/>
          <a:ext cx="5544324" cy="381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321468</xdr:colOff>
      <xdr:row>301</xdr:row>
      <xdr:rowOff>35720</xdr:rowOff>
    </xdr:from>
    <xdr:to>
      <xdr:col>19</xdr:col>
      <xdr:colOff>250030</xdr:colOff>
      <xdr:row>322</xdr:row>
      <xdr:rowOff>130969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0E95478A-84BF-6150-E86A-826263D64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6322218" y="53792439"/>
          <a:ext cx="5500687" cy="38457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324</xdr:row>
      <xdr:rowOff>11905</xdr:rowOff>
    </xdr:from>
    <xdr:to>
      <xdr:col>10</xdr:col>
      <xdr:colOff>0</xdr:colOff>
      <xdr:row>345</xdr:row>
      <xdr:rowOff>35717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BF96C524-160B-6B12-FB6C-B610EA1CEF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57876280"/>
          <a:ext cx="6000750" cy="3774281"/>
        </a:xfrm>
        <a:prstGeom prst="rect">
          <a:avLst/>
        </a:prstGeom>
      </xdr:spPr>
    </xdr:pic>
    <xdr:clientData/>
  </xdr:twoCellAnchor>
  <xdr:twoCellAnchor editAs="oneCell">
    <xdr:from>
      <xdr:col>11</xdr:col>
      <xdr:colOff>11906</xdr:colOff>
      <xdr:row>325</xdr:row>
      <xdr:rowOff>23813</xdr:rowOff>
    </xdr:from>
    <xdr:to>
      <xdr:col>20</xdr:col>
      <xdr:colOff>19764</xdr:colOff>
      <xdr:row>344</xdr:row>
      <xdr:rowOff>35719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697A5B0C-5F0B-D4BA-D977-633420276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6631781" y="58066782"/>
          <a:ext cx="5579983" cy="34051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347</xdr:row>
      <xdr:rowOff>35718</xdr:rowOff>
    </xdr:from>
    <xdr:to>
      <xdr:col>10</xdr:col>
      <xdr:colOff>178594</xdr:colOff>
      <xdr:row>367</xdr:row>
      <xdr:rowOff>166687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36DCD92F-5228-3E67-251C-D75CE1976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62007749"/>
          <a:ext cx="6179344" cy="3702844"/>
        </a:xfrm>
        <a:prstGeom prst="rect">
          <a:avLst/>
        </a:prstGeom>
      </xdr:spPr>
    </xdr:pic>
    <xdr:clientData/>
  </xdr:twoCellAnchor>
  <xdr:twoCellAnchor editAs="oneCell">
    <xdr:from>
      <xdr:col>11</xdr:col>
      <xdr:colOff>11906</xdr:colOff>
      <xdr:row>347</xdr:row>
      <xdr:rowOff>0</xdr:rowOff>
    </xdr:from>
    <xdr:to>
      <xdr:col>19</xdr:col>
      <xdr:colOff>612756</xdr:colOff>
      <xdr:row>368</xdr:row>
      <xdr:rowOff>164852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744673FD-3495-27F9-4D38-C9218086D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6631781" y="61972031"/>
          <a:ext cx="5553850" cy="39153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369</xdr:row>
      <xdr:rowOff>166687</xdr:rowOff>
    </xdr:from>
    <xdr:to>
      <xdr:col>10</xdr:col>
      <xdr:colOff>11906</xdr:colOff>
      <xdr:row>388</xdr:row>
      <xdr:rowOff>35719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C704A906-8AA1-C170-A58B-91E23AF2C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66067781"/>
          <a:ext cx="6012656" cy="32623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390</xdr:row>
      <xdr:rowOff>23812</xdr:rowOff>
    </xdr:from>
    <xdr:to>
      <xdr:col>9</xdr:col>
      <xdr:colOff>419910</xdr:colOff>
      <xdr:row>409</xdr:row>
      <xdr:rowOff>11905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C370866E-2738-693D-B9CD-CA27ABC20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69675375"/>
          <a:ext cx="5801535" cy="3381374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370</xdr:row>
      <xdr:rowOff>0</xdr:rowOff>
    </xdr:from>
    <xdr:to>
      <xdr:col>22</xdr:col>
      <xdr:colOff>190500</xdr:colOff>
      <xdr:row>389</xdr:row>
      <xdr:rowOff>140987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id="{6E88D71D-32C7-3A93-1482-22DAE0F66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6619875" y="66079688"/>
          <a:ext cx="7000875" cy="3534268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392</xdr:row>
      <xdr:rowOff>0</xdr:rowOff>
    </xdr:from>
    <xdr:to>
      <xdr:col>20</xdr:col>
      <xdr:colOff>333375</xdr:colOff>
      <xdr:row>410</xdr:row>
      <xdr:rowOff>119062</xdr:rowOff>
    </xdr:to>
    <xdr:pic>
      <xdr:nvPicPr>
        <xdr:cNvPr id="61" name="図 60">
          <a:extLst>
            <a:ext uri="{FF2B5EF4-FFF2-40B4-BE49-F238E27FC236}">
              <a16:creationId xmlns:a16="http://schemas.microsoft.com/office/drawing/2014/main" id="{CE1EBA81-BC41-1639-2E73-02CE196E5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6619875" y="70008750"/>
          <a:ext cx="5905500" cy="3333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412</xdr:row>
      <xdr:rowOff>0</xdr:rowOff>
    </xdr:from>
    <xdr:to>
      <xdr:col>10</xdr:col>
      <xdr:colOff>71437</xdr:colOff>
      <xdr:row>432</xdr:row>
      <xdr:rowOff>83344</xdr:rowOff>
    </xdr:to>
    <xdr:pic>
      <xdr:nvPicPr>
        <xdr:cNvPr id="62" name="図 61">
          <a:extLst>
            <a:ext uri="{FF2B5EF4-FFF2-40B4-BE49-F238E27FC236}">
              <a16:creationId xmlns:a16="http://schemas.microsoft.com/office/drawing/2014/main" id="{FE6B425E-0EC5-4387-BE8B-6051456D8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73580625"/>
          <a:ext cx="6072187" cy="3655219"/>
        </a:xfrm>
        <a:prstGeom prst="rect">
          <a:avLst/>
        </a:prstGeom>
      </xdr:spPr>
    </xdr:pic>
    <xdr:clientData/>
  </xdr:twoCellAnchor>
  <xdr:twoCellAnchor editAs="oneCell">
    <xdr:from>
      <xdr:col>10</xdr:col>
      <xdr:colOff>619124</xdr:colOff>
      <xdr:row>413</xdr:row>
      <xdr:rowOff>0</xdr:rowOff>
    </xdr:from>
    <xdr:to>
      <xdr:col>21</xdr:col>
      <xdr:colOff>35718</xdr:colOff>
      <xdr:row>433</xdr:row>
      <xdr:rowOff>38604</xdr:rowOff>
    </xdr:to>
    <xdr:pic>
      <xdr:nvPicPr>
        <xdr:cNvPr id="63" name="図 62">
          <a:extLst>
            <a:ext uri="{FF2B5EF4-FFF2-40B4-BE49-F238E27FC236}">
              <a16:creationId xmlns:a16="http://schemas.microsoft.com/office/drawing/2014/main" id="{B17938E2-D86C-750C-3E64-DFC018FF8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6619874" y="73759219"/>
          <a:ext cx="6226969" cy="36104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435</xdr:row>
      <xdr:rowOff>0</xdr:rowOff>
    </xdr:from>
    <xdr:to>
      <xdr:col>10</xdr:col>
      <xdr:colOff>83344</xdr:colOff>
      <xdr:row>457</xdr:row>
      <xdr:rowOff>0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id="{AA3037AA-B42E-F192-2F2A-4E20025CE4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77688281"/>
          <a:ext cx="6084094" cy="392906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436</xdr:row>
      <xdr:rowOff>0</xdr:rowOff>
    </xdr:from>
    <xdr:to>
      <xdr:col>21</xdr:col>
      <xdr:colOff>277128</xdr:colOff>
      <xdr:row>458</xdr:row>
      <xdr:rowOff>11906</xdr:rowOff>
    </xdr:to>
    <xdr:pic>
      <xdr:nvPicPr>
        <xdr:cNvPr id="65" name="図 64">
          <a:extLst>
            <a:ext uri="{FF2B5EF4-FFF2-40B4-BE49-F238E27FC236}">
              <a16:creationId xmlns:a16="http://schemas.microsoft.com/office/drawing/2014/main" id="{63DC0AA2-FAD4-733F-592B-A34A2B77F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6619875" y="77866875"/>
          <a:ext cx="6468378" cy="3940969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458</xdr:row>
      <xdr:rowOff>178592</xdr:rowOff>
    </xdr:from>
    <xdr:to>
      <xdr:col>13</xdr:col>
      <xdr:colOff>535782</xdr:colOff>
      <xdr:row>481</xdr:row>
      <xdr:rowOff>35717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70E9260C-73A1-DF97-812C-5359BEDC7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1" y="81974530"/>
          <a:ext cx="8393906" cy="3964781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460</xdr:row>
      <xdr:rowOff>0</xdr:rowOff>
    </xdr:from>
    <xdr:to>
      <xdr:col>25</xdr:col>
      <xdr:colOff>105654</xdr:colOff>
      <xdr:row>481</xdr:row>
      <xdr:rowOff>47625</xdr:rowOff>
    </xdr:to>
    <xdr:pic>
      <xdr:nvPicPr>
        <xdr:cNvPr id="67" name="図 66">
          <a:extLst>
            <a:ext uri="{FF2B5EF4-FFF2-40B4-BE49-F238E27FC236}">
              <a16:creationId xmlns:a16="http://schemas.microsoft.com/office/drawing/2014/main" id="{83251939-6E4D-4400-95E4-BBDCCD120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9096375" y="82153125"/>
          <a:ext cx="6296904" cy="37980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484</xdr:row>
      <xdr:rowOff>0</xdr:rowOff>
    </xdr:from>
    <xdr:to>
      <xdr:col>11</xdr:col>
      <xdr:colOff>11906</xdr:colOff>
      <xdr:row>505</xdr:row>
      <xdr:rowOff>59531</xdr:rowOff>
    </xdr:to>
    <xdr:pic>
      <xdr:nvPicPr>
        <xdr:cNvPr id="68" name="図 67">
          <a:extLst>
            <a:ext uri="{FF2B5EF4-FFF2-40B4-BE49-F238E27FC236}">
              <a16:creationId xmlns:a16="http://schemas.microsoft.com/office/drawing/2014/main" id="{F24642C7-DBB3-E5A1-AC3B-364376D8C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86439375"/>
          <a:ext cx="6631781" cy="3810000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</xdr:colOff>
      <xdr:row>483</xdr:row>
      <xdr:rowOff>176212</xdr:rowOff>
    </xdr:from>
    <xdr:to>
      <xdr:col>21</xdr:col>
      <xdr:colOff>404812</xdr:colOff>
      <xdr:row>505</xdr:row>
      <xdr:rowOff>71437</xdr:rowOff>
    </xdr:to>
    <xdr:pic>
      <xdr:nvPicPr>
        <xdr:cNvPr id="70" name="図 69">
          <a:extLst>
            <a:ext uri="{FF2B5EF4-FFF2-40B4-BE49-F238E27FC236}">
              <a16:creationId xmlns:a16="http://schemas.microsoft.com/office/drawing/2014/main" id="{FFBC8612-F8E6-BD29-E78C-C8EB45DE2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7248525" y="86436993"/>
          <a:ext cx="5967412" cy="382428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508</xdr:row>
      <xdr:rowOff>0</xdr:rowOff>
    </xdr:from>
    <xdr:to>
      <xdr:col>10</xdr:col>
      <xdr:colOff>547687</xdr:colOff>
      <xdr:row>529</xdr:row>
      <xdr:rowOff>35718</xdr:rowOff>
    </xdr:to>
    <xdr:pic>
      <xdr:nvPicPr>
        <xdr:cNvPr id="71" name="図 70">
          <a:extLst>
            <a:ext uri="{FF2B5EF4-FFF2-40B4-BE49-F238E27FC236}">
              <a16:creationId xmlns:a16="http://schemas.microsoft.com/office/drawing/2014/main" id="{EC493B0C-E350-C4E9-A8BF-64251ECFB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90725625"/>
          <a:ext cx="6548437" cy="37861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532</xdr:row>
      <xdr:rowOff>0</xdr:rowOff>
    </xdr:from>
    <xdr:to>
      <xdr:col>10</xdr:col>
      <xdr:colOff>559594</xdr:colOff>
      <xdr:row>553</xdr:row>
      <xdr:rowOff>23812</xdr:rowOff>
    </xdr:to>
    <xdr:pic>
      <xdr:nvPicPr>
        <xdr:cNvPr id="72" name="図 71">
          <a:extLst>
            <a:ext uri="{FF2B5EF4-FFF2-40B4-BE49-F238E27FC236}">
              <a16:creationId xmlns:a16="http://schemas.microsoft.com/office/drawing/2014/main" id="{66C301E2-FE5B-C15E-35A5-0CDBA1B1E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95011875"/>
          <a:ext cx="6560344" cy="3774281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508</xdr:row>
      <xdr:rowOff>0</xdr:rowOff>
    </xdr:from>
    <xdr:to>
      <xdr:col>22</xdr:col>
      <xdr:colOff>11906</xdr:colOff>
      <xdr:row>529</xdr:row>
      <xdr:rowOff>71437</xdr:rowOff>
    </xdr:to>
    <xdr:pic>
      <xdr:nvPicPr>
        <xdr:cNvPr id="73" name="図 72">
          <a:extLst>
            <a:ext uri="{FF2B5EF4-FFF2-40B4-BE49-F238E27FC236}">
              <a16:creationId xmlns:a16="http://schemas.microsoft.com/office/drawing/2014/main" id="{B75AD463-6DE1-BA84-5282-1D6074E2B5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7239000" y="90725625"/>
          <a:ext cx="6203156" cy="382190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532</xdr:row>
      <xdr:rowOff>0</xdr:rowOff>
    </xdr:from>
    <xdr:to>
      <xdr:col>24</xdr:col>
      <xdr:colOff>571500</xdr:colOff>
      <xdr:row>557</xdr:row>
      <xdr:rowOff>59531</xdr:rowOff>
    </xdr:to>
    <xdr:pic>
      <xdr:nvPicPr>
        <xdr:cNvPr id="74" name="図 73">
          <a:extLst>
            <a:ext uri="{FF2B5EF4-FFF2-40B4-BE49-F238E27FC236}">
              <a16:creationId xmlns:a16="http://schemas.microsoft.com/office/drawing/2014/main" id="{63A639A8-63FF-882D-DCF2-CBD6904CE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7239000" y="95011875"/>
          <a:ext cx="8001000" cy="4524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556</xdr:row>
      <xdr:rowOff>0</xdr:rowOff>
    </xdr:from>
    <xdr:to>
      <xdr:col>10</xdr:col>
      <xdr:colOff>452436</xdr:colOff>
      <xdr:row>578</xdr:row>
      <xdr:rowOff>129153</xdr:rowOff>
    </xdr:to>
    <xdr:pic>
      <xdr:nvPicPr>
        <xdr:cNvPr id="75" name="図 74">
          <a:extLst>
            <a:ext uri="{FF2B5EF4-FFF2-40B4-BE49-F238E27FC236}">
              <a16:creationId xmlns:a16="http://schemas.microsoft.com/office/drawing/2014/main" id="{5E89D6DB-C6EE-5682-22DB-BBDB58298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99298125"/>
          <a:ext cx="6453186" cy="405821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560</xdr:row>
      <xdr:rowOff>0</xdr:rowOff>
    </xdr:from>
    <xdr:to>
      <xdr:col>25</xdr:col>
      <xdr:colOff>239282</xdr:colOff>
      <xdr:row>583</xdr:row>
      <xdr:rowOff>11906</xdr:rowOff>
    </xdr:to>
    <xdr:pic>
      <xdr:nvPicPr>
        <xdr:cNvPr id="76" name="図 75">
          <a:extLst>
            <a:ext uri="{FF2B5EF4-FFF2-40B4-BE49-F238E27FC236}">
              <a16:creationId xmlns:a16="http://schemas.microsoft.com/office/drawing/2014/main" id="{A474620E-0783-D515-F736-386C79400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7239000" y="100012500"/>
          <a:ext cx="8287907" cy="4119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55" activePane="bottomRight" state="frozen"/>
      <selection pane="topRight" activeCell="B1" sqref="B1"/>
      <selection pane="bottomLeft" activeCell="A9" sqref="A9"/>
      <selection pane="bottomRight" activeCell="F58" sqref="F5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54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8" t="s">
        <v>3</v>
      </c>
      <c r="H6" s="79"/>
      <c r="I6" s="85"/>
      <c r="J6" s="78" t="s">
        <v>23</v>
      </c>
      <c r="K6" s="79"/>
      <c r="L6" s="85"/>
      <c r="M6" s="78" t="s">
        <v>24</v>
      </c>
      <c r="N6" s="79"/>
      <c r="O6" s="85"/>
    </row>
    <row r="7" spans="1:18" ht="19.5" thickBot="1" x14ac:dyDescent="0.45">
      <c r="A7" s="25"/>
      <c r="B7" s="25" t="s">
        <v>2</v>
      </c>
      <c r="C7" s="58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v>100000</v>
      </c>
      <c r="H8" s="18">
        <v>100000</v>
      </c>
      <c r="I8" s="19">
        <v>100000</v>
      </c>
      <c r="J8" s="82" t="s">
        <v>23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43852</v>
      </c>
      <c r="C9" s="47">
        <v>2</v>
      </c>
      <c r="D9" s="51">
        <v>1.27</v>
      </c>
      <c r="E9" s="52">
        <v>1.5</v>
      </c>
      <c r="F9" s="76">
        <v>2</v>
      </c>
      <c r="G9" s="20">
        <v>100000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43859</v>
      </c>
      <c r="C10" s="44">
        <v>1</v>
      </c>
      <c r="D10" s="53">
        <v>-1</v>
      </c>
      <c r="E10" s="54">
        <v>-1</v>
      </c>
      <c r="F10" s="55">
        <v>-1</v>
      </c>
      <c r="G10" s="20">
        <f t="shared" ref="G10:G42" si="2">IF(D10="","",G9+M10)</f>
        <v>97000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3000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-3000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>
        <v>43860</v>
      </c>
      <c r="C11" s="44">
        <v>2</v>
      </c>
      <c r="D11" s="53">
        <v>1.27</v>
      </c>
      <c r="E11" s="54">
        <v>1.5</v>
      </c>
      <c r="F11" s="72">
        <v>-1</v>
      </c>
      <c r="G11" s="20">
        <f t="shared" si="2"/>
        <v>100695.7</v>
      </c>
      <c r="H11" s="20">
        <f t="shared" si="3"/>
        <v>105926.425</v>
      </c>
      <c r="I11" s="20">
        <f t="shared" si="4"/>
        <v>99735.4</v>
      </c>
      <c r="J11" s="41">
        <f t="shared" si="5"/>
        <v>2910</v>
      </c>
      <c r="K11" s="42">
        <f t="shared" si="6"/>
        <v>3040.95</v>
      </c>
      <c r="L11" s="43">
        <f t="shared" si="7"/>
        <v>3084.6</v>
      </c>
      <c r="M11" s="41">
        <f t="shared" si="8"/>
        <v>3695.7000000000003</v>
      </c>
      <c r="N11" s="42">
        <f t="shared" si="9"/>
        <v>4561.4249999999993</v>
      </c>
      <c r="O11" s="43">
        <f t="shared" si="10"/>
        <v>-3084.6</v>
      </c>
      <c r="P11" s="20"/>
      <c r="Q11" s="20"/>
      <c r="R11" s="20"/>
    </row>
    <row r="12" spans="1:18" x14ac:dyDescent="0.4">
      <c r="A12" s="7">
        <v>4</v>
      </c>
      <c r="B12" s="4">
        <v>43861</v>
      </c>
      <c r="C12" s="44">
        <v>2</v>
      </c>
      <c r="D12" s="53">
        <v>1.27</v>
      </c>
      <c r="E12" s="54">
        <v>1.5</v>
      </c>
      <c r="F12" s="77">
        <v>2</v>
      </c>
      <c r="G12" s="20">
        <f t="shared" si="2"/>
        <v>104532.20616999999</v>
      </c>
      <c r="H12" s="20">
        <f t="shared" si="3"/>
        <v>110693.11412500001</v>
      </c>
      <c r="I12" s="20">
        <f t="shared" si="4"/>
        <v>105719.52399999999</v>
      </c>
      <c r="J12" s="41">
        <f t="shared" si="5"/>
        <v>3020.8709999999996</v>
      </c>
      <c r="K12" s="42">
        <f t="shared" si="6"/>
        <v>3177.7927500000001</v>
      </c>
      <c r="L12" s="43">
        <f t="shared" si="7"/>
        <v>2992.0619999999999</v>
      </c>
      <c r="M12" s="41">
        <f t="shared" si="8"/>
        <v>3836.5061699999997</v>
      </c>
      <c r="N12" s="42">
        <f t="shared" si="9"/>
        <v>4766.6891249999999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>
        <v>43865</v>
      </c>
      <c r="C13" s="44">
        <v>1</v>
      </c>
      <c r="D13" s="53">
        <v>1.27</v>
      </c>
      <c r="E13" s="54">
        <v>1.5</v>
      </c>
      <c r="F13" s="72">
        <v>2</v>
      </c>
      <c r="G13" s="20">
        <f t="shared" si="2"/>
        <v>108514.88322507699</v>
      </c>
      <c r="H13" s="20">
        <f t="shared" si="3"/>
        <v>115674.30426062501</v>
      </c>
      <c r="I13" s="20">
        <f t="shared" si="4"/>
        <v>112062.69544</v>
      </c>
      <c r="J13" s="41">
        <f t="shared" ref="J13:J58" si="11">IF(G12="","",G12*0.03)</f>
        <v>3135.9661850999996</v>
      </c>
      <c r="K13" s="42">
        <f t="shared" ref="K13:K58" si="12">IF(H12="","",H12*0.03)</f>
        <v>3320.7934237499999</v>
      </c>
      <c r="L13" s="43">
        <f t="shared" ref="L13:L58" si="13">IF(I12="","",I12*0.03)</f>
        <v>3171.5857199999996</v>
      </c>
      <c r="M13" s="41">
        <f t="shared" ref="M13:M58" si="14">IF(D13="","",J13*D13)</f>
        <v>3982.6770550769997</v>
      </c>
      <c r="N13" s="42">
        <f t="shared" ref="N13:N58" si="15">IF(E13="","",K13*E13)</f>
        <v>4981.190135625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>
        <v>43868</v>
      </c>
      <c r="C14" s="44">
        <v>2</v>
      </c>
      <c r="D14" s="53">
        <v>1.27</v>
      </c>
      <c r="E14" s="54">
        <v>1.5</v>
      </c>
      <c r="F14" s="55">
        <v>2</v>
      </c>
      <c r="G14" s="20">
        <f t="shared" si="2"/>
        <v>112649.30027595242</v>
      </c>
      <c r="H14" s="20">
        <f t="shared" si="3"/>
        <v>120879.64795235313</v>
      </c>
      <c r="I14" s="20">
        <f t="shared" si="4"/>
        <v>118786.4571664</v>
      </c>
      <c r="J14" s="41">
        <f t="shared" si="11"/>
        <v>3255.4464967523095</v>
      </c>
      <c r="K14" s="42">
        <f t="shared" si="12"/>
        <v>3470.2291278187499</v>
      </c>
      <c r="L14" s="43">
        <f t="shared" si="13"/>
        <v>3361.8808631999996</v>
      </c>
      <c r="M14" s="41">
        <f t="shared" si="14"/>
        <v>4134.4170508754332</v>
      </c>
      <c r="N14" s="42">
        <f t="shared" si="15"/>
        <v>5205.3436917281251</v>
      </c>
      <c r="O14" s="43">
        <f t="shared" si="16"/>
        <v>6723.7617263999991</v>
      </c>
      <c r="P14" s="20"/>
      <c r="Q14" s="20"/>
      <c r="R14" s="20"/>
    </row>
    <row r="15" spans="1:18" x14ac:dyDescent="0.4">
      <c r="A15" s="7">
        <v>7</v>
      </c>
      <c r="B15" s="4">
        <v>43893</v>
      </c>
      <c r="C15" s="44">
        <v>2</v>
      </c>
      <c r="D15" s="53">
        <v>1.27</v>
      </c>
      <c r="E15" s="54">
        <v>1.5</v>
      </c>
      <c r="F15" s="77">
        <v>2</v>
      </c>
      <c r="G15" s="20">
        <f t="shared" si="2"/>
        <v>116941.23861646622</v>
      </c>
      <c r="H15" s="20">
        <f t="shared" si="3"/>
        <v>126319.23211020902</v>
      </c>
      <c r="I15" s="20">
        <f t="shared" si="4"/>
        <v>125913.64459638399</v>
      </c>
      <c r="J15" s="41">
        <f t="shared" si="11"/>
        <v>3379.4790082785726</v>
      </c>
      <c r="K15" s="42">
        <f t="shared" si="12"/>
        <v>3626.3894385705939</v>
      </c>
      <c r="L15" s="43">
        <f t="shared" si="13"/>
        <v>3563.5937149919996</v>
      </c>
      <c r="M15" s="41">
        <f t="shared" si="14"/>
        <v>4291.9383405137869</v>
      </c>
      <c r="N15" s="42">
        <f t="shared" si="15"/>
        <v>5439.5841578558911</v>
      </c>
      <c r="O15" s="43">
        <f t="shared" si="16"/>
        <v>7127.1874299839992</v>
      </c>
      <c r="P15" s="20"/>
      <c r="Q15" s="20"/>
      <c r="R15" s="20"/>
    </row>
    <row r="16" spans="1:18" x14ac:dyDescent="0.4">
      <c r="A16" s="7">
        <v>8</v>
      </c>
      <c r="B16" s="4">
        <v>43900</v>
      </c>
      <c r="C16" s="44">
        <v>1</v>
      </c>
      <c r="D16" s="53">
        <v>1.27</v>
      </c>
      <c r="E16" s="54">
        <v>1.5</v>
      </c>
      <c r="F16" s="77">
        <v>2</v>
      </c>
      <c r="G16" s="20">
        <f t="shared" si="2"/>
        <v>121396.69980775358</v>
      </c>
      <c r="H16" s="20">
        <f t="shared" si="3"/>
        <v>132003.59755516844</v>
      </c>
      <c r="I16" s="20">
        <f t="shared" si="4"/>
        <v>133468.46327216702</v>
      </c>
      <c r="J16" s="41">
        <f t="shared" si="11"/>
        <v>3508.2371584939865</v>
      </c>
      <c r="K16" s="42">
        <f t="shared" si="12"/>
        <v>3789.5769633062705</v>
      </c>
      <c r="L16" s="43">
        <f t="shared" si="13"/>
        <v>3777.4093378915195</v>
      </c>
      <c r="M16" s="41">
        <f t="shared" si="14"/>
        <v>4455.4611912873634</v>
      </c>
      <c r="N16" s="42">
        <f t="shared" si="15"/>
        <v>5684.365444959406</v>
      </c>
      <c r="O16" s="43">
        <f t="shared" si="16"/>
        <v>7554.818675783039</v>
      </c>
      <c r="P16" s="20"/>
      <c r="Q16" s="20"/>
      <c r="R16" s="20"/>
    </row>
    <row r="17" spans="1:18" x14ac:dyDescent="0.4">
      <c r="A17" s="7">
        <v>9</v>
      </c>
      <c r="B17" s="4">
        <v>43902</v>
      </c>
      <c r="C17" s="44">
        <v>2</v>
      </c>
      <c r="D17" s="53">
        <v>1.27</v>
      </c>
      <c r="E17" s="54">
        <v>1.5</v>
      </c>
      <c r="F17" s="55">
        <v>2</v>
      </c>
      <c r="G17" s="20">
        <f t="shared" si="2"/>
        <v>126021.91407042899</v>
      </c>
      <c r="H17" s="20">
        <f t="shared" si="3"/>
        <v>137943.75944515102</v>
      </c>
      <c r="I17" s="20">
        <f t="shared" si="4"/>
        <v>141476.57106849705</v>
      </c>
      <c r="J17" s="41">
        <f t="shared" si="11"/>
        <v>3641.9009942326074</v>
      </c>
      <c r="K17" s="42">
        <f t="shared" si="12"/>
        <v>3960.1079266550532</v>
      </c>
      <c r="L17" s="43">
        <f t="shared" si="13"/>
        <v>4004.0538981650107</v>
      </c>
      <c r="M17" s="41">
        <f t="shared" si="14"/>
        <v>4625.2142626754112</v>
      </c>
      <c r="N17" s="42">
        <f t="shared" si="15"/>
        <v>5940.1618899825799</v>
      </c>
      <c r="O17" s="43">
        <f t="shared" si="16"/>
        <v>8008.1077963300213</v>
      </c>
      <c r="P17" s="20"/>
      <c r="Q17" s="20"/>
      <c r="R17" s="20"/>
    </row>
    <row r="18" spans="1:18" x14ac:dyDescent="0.4">
      <c r="A18" s="7">
        <v>10</v>
      </c>
      <c r="B18" s="4">
        <v>43903</v>
      </c>
      <c r="C18" s="44">
        <v>1</v>
      </c>
      <c r="D18" s="53">
        <v>1.27</v>
      </c>
      <c r="E18" s="54">
        <v>1.5</v>
      </c>
      <c r="F18" s="77">
        <v>2</v>
      </c>
      <c r="G18" s="20">
        <f t="shared" si="2"/>
        <v>130823.34899651233</v>
      </c>
      <c r="H18" s="20">
        <f t="shared" si="3"/>
        <v>144151.22862018281</v>
      </c>
      <c r="I18" s="20">
        <f t="shared" si="4"/>
        <v>149965.16533260688</v>
      </c>
      <c r="J18" s="41">
        <f t="shared" si="11"/>
        <v>3780.6574221128694</v>
      </c>
      <c r="K18" s="42">
        <f t="shared" si="12"/>
        <v>4138.3127833545304</v>
      </c>
      <c r="L18" s="43">
        <f t="shared" si="13"/>
        <v>4244.2971320549113</v>
      </c>
      <c r="M18" s="41">
        <f t="shared" si="14"/>
        <v>4801.4349260833442</v>
      </c>
      <c r="N18" s="42">
        <f t="shared" si="15"/>
        <v>6207.4691750317961</v>
      </c>
      <c r="O18" s="43">
        <f t="shared" si="16"/>
        <v>8488.5942641098227</v>
      </c>
      <c r="P18" s="20"/>
      <c r="Q18" s="20"/>
      <c r="R18" s="20"/>
    </row>
    <row r="19" spans="1:18" x14ac:dyDescent="0.4">
      <c r="A19" s="7">
        <v>11</v>
      </c>
      <c r="B19" s="4">
        <v>43907</v>
      </c>
      <c r="C19" s="44">
        <v>1</v>
      </c>
      <c r="D19" s="53">
        <v>1.27</v>
      </c>
      <c r="E19" s="54">
        <v>1.5</v>
      </c>
      <c r="F19" s="77">
        <v>2</v>
      </c>
      <c r="G19" s="20">
        <f t="shared" si="2"/>
        <v>135807.71859327945</v>
      </c>
      <c r="H19" s="20">
        <f t="shared" si="3"/>
        <v>150638.03390809105</v>
      </c>
      <c r="I19" s="20">
        <f t="shared" si="4"/>
        <v>158963.07525256329</v>
      </c>
      <c r="J19" s="41">
        <f t="shared" si="11"/>
        <v>3924.7004698953697</v>
      </c>
      <c r="K19" s="42">
        <f t="shared" si="12"/>
        <v>4324.5368586054838</v>
      </c>
      <c r="L19" s="43">
        <f t="shared" si="13"/>
        <v>4498.9549599782058</v>
      </c>
      <c r="M19" s="41">
        <f t="shared" si="14"/>
        <v>4984.3695967671192</v>
      </c>
      <c r="N19" s="42">
        <f t="shared" si="15"/>
        <v>6486.8052879082261</v>
      </c>
      <c r="O19" s="43">
        <f t="shared" si="16"/>
        <v>8997.9099199564116</v>
      </c>
      <c r="P19" s="20"/>
      <c r="Q19" s="20"/>
      <c r="R19" s="20"/>
    </row>
    <row r="20" spans="1:18" x14ac:dyDescent="0.4">
      <c r="A20" s="7">
        <v>12</v>
      </c>
      <c r="B20" s="4">
        <v>43915</v>
      </c>
      <c r="C20" s="44">
        <v>1</v>
      </c>
      <c r="D20" s="53">
        <v>-1</v>
      </c>
      <c r="E20" s="54">
        <v>-1</v>
      </c>
      <c r="F20" s="55">
        <v>-1</v>
      </c>
      <c r="G20" s="20">
        <f t="shared" si="2"/>
        <v>131733.48703548106</v>
      </c>
      <c r="H20" s="20">
        <f t="shared" si="3"/>
        <v>146118.89289084831</v>
      </c>
      <c r="I20" s="20">
        <f t="shared" si="4"/>
        <v>154194.18299498639</v>
      </c>
      <c r="J20" s="41">
        <f t="shared" si="11"/>
        <v>4074.2315577983836</v>
      </c>
      <c r="K20" s="42">
        <f t="shared" si="12"/>
        <v>4519.1410172427313</v>
      </c>
      <c r="L20" s="43">
        <f t="shared" si="13"/>
        <v>4768.8922575768984</v>
      </c>
      <c r="M20" s="41">
        <f t="shared" si="14"/>
        <v>-4074.2315577983836</v>
      </c>
      <c r="N20" s="42">
        <f t="shared" si="15"/>
        <v>-4519.1410172427313</v>
      </c>
      <c r="O20" s="43">
        <f t="shared" si="16"/>
        <v>-4768.8922575768984</v>
      </c>
      <c r="P20" s="20"/>
      <c r="Q20" s="20"/>
      <c r="R20" s="20"/>
    </row>
    <row r="21" spans="1:18" x14ac:dyDescent="0.4">
      <c r="A21" s="7">
        <v>13</v>
      </c>
      <c r="B21" s="4">
        <v>43922</v>
      </c>
      <c r="C21" s="44">
        <v>2</v>
      </c>
      <c r="D21" s="53">
        <v>1.27</v>
      </c>
      <c r="E21" s="54">
        <v>1.5</v>
      </c>
      <c r="F21" s="55">
        <v>2</v>
      </c>
      <c r="G21" s="20">
        <f t="shared" si="2"/>
        <v>136752.53289153287</v>
      </c>
      <c r="H21" s="20">
        <f t="shared" si="3"/>
        <v>152694.24307093647</v>
      </c>
      <c r="I21" s="20">
        <f t="shared" si="4"/>
        <v>163445.83397468558</v>
      </c>
      <c r="J21" s="41">
        <f t="shared" si="11"/>
        <v>3952.0046110644316</v>
      </c>
      <c r="K21" s="42">
        <f t="shared" si="12"/>
        <v>4383.5667867254488</v>
      </c>
      <c r="L21" s="43">
        <f t="shared" si="13"/>
        <v>4625.8254898495916</v>
      </c>
      <c r="M21" s="41">
        <f t="shared" si="14"/>
        <v>5019.0458560518282</v>
      </c>
      <c r="N21" s="42">
        <f t="shared" si="15"/>
        <v>6575.3501800881731</v>
      </c>
      <c r="O21" s="43">
        <f t="shared" si="16"/>
        <v>9251.6509796991832</v>
      </c>
      <c r="P21" s="20"/>
      <c r="Q21" s="20"/>
      <c r="R21" s="20"/>
    </row>
    <row r="22" spans="1:18" x14ac:dyDescent="0.4">
      <c r="A22" s="7">
        <v>14</v>
      </c>
      <c r="B22" s="4">
        <v>43928</v>
      </c>
      <c r="C22" s="44">
        <v>2</v>
      </c>
      <c r="D22" s="53">
        <v>-1</v>
      </c>
      <c r="E22" s="54">
        <v>-1</v>
      </c>
      <c r="F22" s="55">
        <v>-1</v>
      </c>
      <c r="G22" s="20">
        <f t="shared" si="2"/>
        <v>132649.95690478687</v>
      </c>
      <c r="H22" s="20">
        <f t="shared" si="3"/>
        <v>148113.41577880838</v>
      </c>
      <c r="I22" s="20">
        <f t="shared" si="4"/>
        <v>158542.45895544501</v>
      </c>
      <c r="J22" s="41">
        <f t="shared" si="11"/>
        <v>4102.5759867459856</v>
      </c>
      <c r="K22" s="42">
        <f t="shared" si="12"/>
        <v>4580.8272921280941</v>
      </c>
      <c r="L22" s="43">
        <f t="shared" si="13"/>
        <v>4903.3750192405669</v>
      </c>
      <c r="M22" s="41">
        <f t="shared" si="14"/>
        <v>-4102.5759867459856</v>
      </c>
      <c r="N22" s="42">
        <f t="shared" si="15"/>
        <v>-4580.8272921280941</v>
      </c>
      <c r="O22" s="43">
        <f t="shared" si="16"/>
        <v>-4903.3750192405669</v>
      </c>
      <c r="P22" s="20" t="s">
        <v>51</v>
      </c>
      <c r="Q22" s="20"/>
      <c r="R22" s="20"/>
    </row>
    <row r="23" spans="1:18" x14ac:dyDescent="0.4">
      <c r="A23" s="7">
        <v>15</v>
      </c>
      <c r="B23" s="4">
        <v>43930</v>
      </c>
      <c r="C23" s="44">
        <v>2</v>
      </c>
      <c r="D23" s="53">
        <v>1.27</v>
      </c>
      <c r="E23" s="54">
        <v>1.5</v>
      </c>
      <c r="F23" s="77">
        <v>2</v>
      </c>
      <c r="G23" s="20">
        <f t="shared" si="2"/>
        <v>137703.92026285926</v>
      </c>
      <c r="H23" s="20">
        <f t="shared" si="3"/>
        <v>154778.51948885477</v>
      </c>
      <c r="I23" s="20">
        <f t="shared" si="4"/>
        <v>168055.0064927717</v>
      </c>
      <c r="J23" s="41">
        <f t="shared" si="11"/>
        <v>3979.4987071436062</v>
      </c>
      <c r="K23" s="42">
        <f t="shared" si="12"/>
        <v>4443.4024733642509</v>
      </c>
      <c r="L23" s="43">
        <f t="shared" si="13"/>
        <v>4756.27376866335</v>
      </c>
      <c r="M23" s="41">
        <f t="shared" si="14"/>
        <v>5053.9633580723803</v>
      </c>
      <c r="N23" s="42">
        <f t="shared" si="15"/>
        <v>6665.1037100463764</v>
      </c>
      <c r="O23" s="43">
        <f t="shared" si="16"/>
        <v>9512.5475373267</v>
      </c>
      <c r="P23" s="20"/>
      <c r="Q23" s="20"/>
      <c r="R23" s="20"/>
    </row>
    <row r="24" spans="1:18" x14ac:dyDescent="0.4">
      <c r="A24" s="7">
        <v>16</v>
      </c>
      <c r="B24" s="4">
        <v>43937</v>
      </c>
      <c r="C24" s="44">
        <v>2</v>
      </c>
      <c r="D24" s="53">
        <v>1.27</v>
      </c>
      <c r="E24" s="54">
        <v>1.5</v>
      </c>
      <c r="F24" s="55">
        <v>2</v>
      </c>
      <c r="G24" s="20">
        <f t="shared" si="2"/>
        <v>142950.43962487421</v>
      </c>
      <c r="H24" s="20">
        <f t="shared" si="3"/>
        <v>161743.55286585324</v>
      </c>
      <c r="I24" s="20">
        <f t="shared" si="4"/>
        <v>178138.30688233802</v>
      </c>
      <c r="J24" s="41">
        <f t="shared" si="11"/>
        <v>4131.1176078857779</v>
      </c>
      <c r="K24" s="42">
        <f t="shared" si="12"/>
        <v>4643.3555846656427</v>
      </c>
      <c r="L24" s="43">
        <f t="shared" si="13"/>
        <v>5041.6501947831512</v>
      </c>
      <c r="M24" s="41">
        <f t="shared" si="14"/>
        <v>5246.5193620149385</v>
      </c>
      <c r="N24" s="42">
        <f t="shared" si="15"/>
        <v>6965.0333769984645</v>
      </c>
      <c r="O24" s="43">
        <f t="shared" si="16"/>
        <v>10083.300389566302</v>
      </c>
      <c r="P24" s="20"/>
      <c r="Q24" s="20"/>
      <c r="R24" s="20"/>
    </row>
    <row r="25" spans="1:18" x14ac:dyDescent="0.4">
      <c r="A25" s="7">
        <v>17</v>
      </c>
      <c r="B25" s="4">
        <v>43949</v>
      </c>
      <c r="C25" s="44">
        <v>2</v>
      </c>
      <c r="D25" s="53">
        <v>1.27</v>
      </c>
      <c r="E25" s="54">
        <v>1.5</v>
      </c>
      <c r="F25" s="77">
        <v>2</v>
      </c>
      <c r="G25" s="20">
        <f t="shared" si="2"/>
        <v>148396.85137458192</v>
      </c>
      <c r="H25" s="20">
        <f t="shared" si="3"/>
        <v>169022.01274481663</v>
      </c>
      <c r="I25" s="20">
        <f t="shared" si="4"/>
        <v>188826.60529527831</v>
      </c>
      <c r="J25" s="41">
        <f t="shared" si="11"/>
        <v>4288.5131887462267</v>
      </c>
      <c r="K25" s="42">
        <f t="shared" si="12"/>
        <v>4852.306585975597</v>
      </c>
      <c r="L25" s="43">
        <f t="shared" si="13"/>
        <v>5344.1492064701406</v>
      </c>
      <c r="M25" s="41">
        <f t="shared" si="14"/>
        <v>5446.4117497077077</v>
      </c>
      <c r="N25" s="42">
        <f t="shared" si="15"/>
        <v>7278.4598789633956</v>
      </c>
      <c r="O25" s="43">
        <f t="shared" si="16"/>
        <v>10688.298412940281</v>
      </c>
      <c r="P25" s="20"/>
      <c r="Q25" s="20"/>
      <c r="R25" s="20"/>
    </row>
    <row r="26" spans="1:18" x14ac:dyDescent="0.4">
      <c r="A26" s="7">
        <v>18</v>
      </c>
      <c r="B26" s="4">
        <v>43964</v>
      </c>
      <c r="C26" s="44">
        <v>2</v>
      </c>
      <c r="D26" s="53">
        <v>1.27</v>
      </c>
      <c r="E26" s="54">
        <v>1.5</v>
      </c>
      <c r="F26" s="55">
        <v>2</v>
      </c>
      <c r="G26" s="20">
        <f t="shared" si="2"/>
        <v>154050.77141195349</v>
      </c>
      <c r="H26" s="20">
        <f t="shared" si="3"/>
        <v>176628.00331833339</v>
      </c>
      <c r="I26" s="20">
        <f t="shared" si="4"/>
        <v>200156.20161299501</v>
      </c>
      <c r="J26" s="41">
        <f t="shared" si="11"/>
        <v>4451.9055412374573</v>
      </c>
      <c r="K26" s="42">
        <f t="shared" si="12"/>
        <v>5070.6603823444984</v>
      </c>
      <c r="L26" s="43">
        <f t="shared" si="13"/>
        <v>5664.7981588583489</v>
      </c>
      <c r="M26" s="41">
        <f t="shared" si="14"/>
        <v>5653.9200373715712</v>
      </c>
      <c r="N26" s="42">
        <f t="shared" si="15"/>
        <v>7605.9905735167476</v>
      </c>
      <c r="O26" s="43">
        <f t="shared" si="16"/>
        <v>11329.596317716698</v>
      </c>
      <c r="P26" s="20"/>
      <c r="Q26" s="20"/>
      <c r="R26" s="20"/>
    </row>
    <row r="27" spans="1:18" x14ac:dyDescent="0.4">
      <c r="A27" s="7">
        <v>19</v>
      </c>
      <c r="B27" s="4">
        <v>43970</v>
      </c>
      <c r="C27" s="44">
        <v>1</v>
      </c>
      <c r="D27" s="53">
        <v>1.27</v>
      </c>
      <c r="E27" s="54">
        <v>1.5</v>
      </c>
      <c r="F27" s="55">
        <v>2</v>
      </c>
      <c r="G27" s="20">
        <f t="shared" si="2"/>
        <v>159920.10580274893</v>
      </c>
      <c r="H27" s="20">
        <f t="shared" si="3"/>
        <v>184576.2634676584</v>
      </c>
      <c r="I27" s="20">
        <f t="shared" si="4"/>
        <v>212165.5737097747</v>
      </c>
      <c r="J27" s="41">
        <f t="shared" si="11"/>
        <v>4621.5231423586047</v>
      </c>
      <c r="K27" s="42">
        <f t="shared" si="12"/>
        <v>5298.8400995500015</v>
      </c>
      <c r="L27" s="43">
        <f t="shared" si="13"/>
        <v>6004.6860483898499</v>
      </c>
      <c r="M27" s="41">
        <f t="shared" si="14"/>
        <v>5869.3343907954277</v>
      </c>
      <c r="N27" s="42">
        <f t="shared" si="15"/>
        <v>7948.2601493250022</v>
      </c>
      <c r="O27" s="43">
        <f t="shared" si="16"/>
        <v>12009.3720967797</v>
      </c>
      <c r="P27" s="20"/>
      <c r="Q27" s="20"/>
      <c r="R27" s="20"/>
    </row>
    <row r="28" spans="1:18" x14ac:dyDescent="0.4">
      <c r="A28" s="7">
        <v>20</v>
      </c>
      <c r="B28" s="4">
        <v>43971</v>
      </c>
      <c r="C28" s="44">
        <v>2</v>
      </c>
      <c r="D28" s="53">
        <v>1.27</v>
      </c>
      <c r="E28" s="54">
        <v>1.5</v>
      </c>
      <c r="F28" s="77">
        <v>2</v>
      </c>
      <c r="G28" s="20">
        <f t="shared" si="2"/>
        <v>166013.06183383366</v>
      </c>
      <c r="H28" s="20">
        <f t="shared" si="3"/>
        <v>192882.19532370302</v>
      </c>
      <c r="I28" s="20">
        <f t="shared" si="4"/>
        <v>224895.5081323612</v>
      </c>
      <c r="J28" s="41">
        <f t="shared" si="11"/>
        <v>4797.6031740824683</v>
      </c>
      <c r="K28" s="42">
        <f t="shared" si="12"/>
        <v>5537.2879040297521</v>
      </c>
      <c r="L28" s="43">
        <f t="shared" si="13"/>
        <v>6364.9672112932412</v>
      </c>
      <c r="M28" s="41">
        <f t="shared" si="14"/>
        <v>6092.9560310847346</v>
      </c>
      <c r="N28" s="42">
        <f t="shared" si="15"/>
        <v>8305.9318560446281</v>
      </c>
      <c r="O28" s="43">
        <f t="shared" si="16"/>
        <v>12729.934422586482</v>
      </c>
      <c r="P28" s="20"/>
      <c r="Q28" s="20"/>
      <c r="R28" s="20"/>
    </row>
    <row r="29" spans="1:18" x14ac:dyDescent="0.4">
      <c r="A29" s="7">
        <v>21</v>
      </c>
      <c r="B29" s="4">
        <v>43972</v>
      </c>
      <c r="C29" s="44">
        <v>2</v>
      </c>
      <c r="D29" s="53">
        <v>1.27</v>
      </c>
      <c r="E29" s="54">
        <v>1.5</v>
      </c>
      <c r="F29" s="72">
        <v>-1</v>
      </c>
      <c r="G29" s="20">
        <f t="shared" si="2"/>
        <v>172338.15948970272</v>
      </c>
      <c r="H29" s="20">
        <f t="shared" si="3"/>
        <v>201561.89411326966</v>
      </c>
      <c r="I29" s="20">
        <f t="shared" si="4"/>
        <v>218148.64288839037</v>
      </c>
      <c r="J29" s="41">
        <f t="shared" si="11"/>
        <v>4980.3918550150102</v>
      </c>
      <c r="K29" s="42">
        <f t="shared" si="12"/>
        <v>5786.4658597110902</v>
      </c>
      <c r="L29" s="43">
        <f t="shared" si="13"/>
        <v>6746.8652439708358</v>
      </c>
      <c r="M29" s="41">
        <f t="shared" si="14"/>
        <v>6325.0976558690627</v>
      </c>
      <c r="N29" s="42">
        <f t="shared" si="15"/>
        <v>8679.6987895666352</v>
      </c>
      <c r="O29" s="43">
        <f t="shared" si="16"/>
        <v>-6746.8652439708358</v>
      </c>
      <c r="P29" s="20"/>
      <c r="Q29" s="20"/>
      <c r="R29" s="20"/>
    </row>
    <row r="30" spans="1:18" x14ac:dyDescent="0.4">
      <c r="A30" s="7">
        <v>22</v>
      </c>
      <c r="B30" s="4">
        <v>43986</v>
      </c>
      <c r="C30" s="44">
        <v>1</v>
      </c>
      <c r="D30" s="53">
        <v>1.27</v>
      </c>
      <c r="E30" s="54">
        <v>1.5</v>
      </c>
      <c r="F30" s="77">
        <v>2</v>
      </c>
      <c r="G30" s="20">
        <f t="shared" si="2"/>
        <v>178904.2433662604</v>
      </c>
      <c r="H30" s="20">
        <f t="shared" si="3"/>
        <v>210632.1793483668</v>
      </c>
      <c r="I30" s="20">
        <f t="shared" si="4"/>
        <v>231237.56146169378</v>
      </c>
      <c r="J30" s="41">
        <f t="shared" si="11"/>
        <v>5170.1447846910814</v>
      </c>
      <c r="K30" s="42">
        <f t="shared" si="12"/>
        <v>6046.8568233980895</v>
      </c>
      <c r="L30" s="43">
        <f t="shared" si="13"/>
        <v>6544.4592866517105</v>
      </c>
      <c r="M30" s="41">
        <f t="shared" si="14"/>
        <v>6566.0838765576736</v>
      </c>
      <c r="N30" s="42">
        <f t="shared" si="15"/>
        <v>9070.2852350971334</v>
      </c>
      <c r="O30" s="43">
        <f t="shared" si="16"/>
        <v>13088.918573303421</v>
      </c>
      <c r="P30" s="20"/>
      <c r="Q30" s="20"/>
      <c r="R30" s="20"/>
    </row>
    <row r="31" spans="1:18" x14ac:dyDescent="0.4">
      <c r="A31" s="7">
        <v>23</v>
      </c>
      <c r="B31" s="4">
        <v>43991</v>
      </c>
      <c r="C31" s="44">
        <v>2</v>
      </c>
      <c r="D31" s="53">
        <v>1.27</v>
      </c>
      <c r="E31" s="54">
        <v>1.5</v>
      </c>
      <c r="F31" s="77">
        <v>2</v>
      </c>
      <c r="G31" s="20">
        <f t="shared" si="2"/>
        <v>185720.49503851493</v>
      </c>
      <c r="H31" s="20">
        <f t="shared" si="3"/>
        <v>220110.6274190433</v>
      </c>
      <c r="I31" s="20">
        <f t="shared" si="4"/>
        <v>245111.81514939541</v>
      </c>
      <c r="J31" s="41">
        <f t="shared" si="11"/>
        <v>5367.1273009878123</v>
      </c>
      <c r="K31" s="42">
        <f t="shared" si="12"/>
        <v>6318.9653804510035</v>
      </c>
      <c r="L31" s="43">
        <f t="shared" si="13"/>
        <v>6937.1268438508132</v>
      </c>
      <c r="M31" s="41">
        <f t="shared" si="14"/>
        <v>6816.2516722545215</v>
      </c>
      <c r="N31" s="42">
        <f t="shared" si="15"/>
        <v>9478.4480706765062</v>
      </c>
      <c r="O31" s="43">
        <f t="shared" si="16"/>
        <v>13874.253687701626</v>
      </c>
      <c r="P31" s="20"/>
      <c r="Q31" s="20"/>
      <c r="R31" s="20"/>
    </row>
    <row r="32" spans="1:18" x14ac:dyDescent="0.4">
      <c r="A32" s="7">
        <v>24</v>
      </c>
      <c r="B32" s="4">
        <v>43993</v>
      </c>
      <c r="C32" s="44">
        <v>2</v>
      </c>
      <c r="D32" s="53">
        <v>1.27</v>
      </c>
      <c r="E32" s="54">
        <v>1.5</v>
      </c>
      <c r="F32" s="77">
        <v>2</v>
      </c>
      <c r="G32" s="20">
        <f t="shared" si="2"/>
        <v>192796.44589948235</v>
      </c>
      <c r="H32" s="20">
        <f t="shared" si="3"/>
        <v>230015.60565290024</v>
      </c>
      <c r="I32" s="20">
        <f t="shared" si="4"/>
        <v>259818.52405835912</v>
      </c>
      <c r="J32" s="41">
        <f t="shared" si="11"/>
        <v>5571.6148511554475</v>
      </c>
      <c r="K32" s="42">
        <f t="shared" si="12"/>
        <v>6603.3188225712993</v>
      </c>
      <c r="L32" s="43">
        <f t="shared" si="13"/>
        <v>7353.3544544818624</v>
      </c>
      <c r="M32" s="41">
        <f t="shared" si="14"/>
        <v>7075.9508609674185</v>
      </c>
      <c r="N32" s="42">
        <f t="shared" si="15"/>
        <v>9904.9782338569494</v>
      </c>
      <c r="O32" s="43">
        <f t="shared" si="16"/>
        <v>14706.708908963725</v>
      </c>
      <c r="P32" s="20"/>
      <c r="Q32" s="20"/>
      <c r="R32" s="20"/>
    </row>
    <row r="33" spans="1:18" x14ac:dyDescent="0.4">
      <c r="A33" s="7">
        <v>25</v>
      </c>
      <c r="B33" s="4">
        <v>44007</v>
      </c>
      <c r="C33" s="44">
        <v>1</v>
      </c>
      <c r="D33" s="53">
        <v>1.27</v>
      </c>
      <c r="E33" s="54">
        <v>1.5</v>
      </c>
      <c r="F33" s="55">
        <v>2</v>
      </c>
      <c r="G33" s="20">
        <f t="shared" si="2"/>
        <v>200141.99048825263</v>
      </c>
      <c r="H33" s="20">
        <f t="shared" si="3"/>
        <v>240366.30790728074</v>
      </c>
      <c r="I33" s="20">
        <f t="shared" si="4"/>
        <v>275407.63550186064</v>
      </c>
      <c r="J33" s="41">
        <f t="shared" si="11"/>
        <v>5783.8933769844707</v>
      </c>
      <c r="K33" s="42">
        <f t="shared" si="12"/>
        <v>6900.4681695870067</v>
      </c>
      <c r="L33" s="43">
        <f t="shared" si="13"/>
        <v>7794.555721750773</v>
      </c>
      <c r="M33" s="41">
        <f t="shared" si="14"/>
        <v>7345.5445887702781</v>
      </c>
      <c r="N33" s="42">
        <f t="shared" si="15"/>
        <v>10350.702254380511</v>
      </c>
      <c r="O33" s="43">
        <f t="shared" si="16"/>
        <v>15589.111443501546</v>
      </c>
      <c r="P33" s="20"/>
      <c r="Q33" s="20"/>
      <c r="R33" s="20"/>
    </row>
    <row r="34" spans="1:18" x14ac:dyDescent="0.4">
      <c r="A34" s="7">
        <v>26</v>
      </c>
      <c r="B34" s="4">
        <v>44022</v>
      </c>
      <c r="C34" s="44">
        <v>2</v>
      </c>
      <c r="D34" s="53">
        <v>1.27</v>
      </c>
      <c r="E34" s="54">
        <v>1.5</v>
      </c>
      <c r="F34" s="77">
        <v>2</v>
      </c>
      <c r="G34" s="20">
        <f t="shared" si="2"/>
        <v>207767.40032585507</v>
      </c>
      <c r="H34" s="20">
        <f t="shared" si="3"/>
        <v>251182.79176310837</v>
      </c>
      <c r="I34" s="20">
        <f t="shared" si="4"/>
        <v>291932.09363197227</v>
      </c>
      <c r="J34" s="41">
        <f t="shared" si="11"/>
        <v>6004.2597146475791</v>
      </c>
      <c r="K34" s="42">
        <f t="shared" si="12"/>
        <v>7210.9892372184222</v>
      </c>
      <c r="L34" s="43">
        <f t="shared" si="13"/>
        <v>8262.2290650558189</v>
      </c>
      <c r="M34" s="41">
        <f t="shared" si="14"/>
        <v>7625.4098376024258</v>
      </c>
      <c r="N34" s="42">
        <f t="shared" si="15"/>
        <v>10816.483855827633</v>
      </c>
      <c r="O34" s="43">
        <f t="shared" si="16"/>
        <v>16524.458130111638</v>
      </c>
      <c r="P34" s="20"/>
      <c r="Q34" s="20"/>
      <c r="R34" s="20"/>
    </row>
    <row r="35" spans="1:18" x14ac:dyDescent="0.4">
      <c r="A35" s="7">
        <v>27</v>
      </c>
      <c r="B35" s="4">
        <v>44039</v>
      </c>
      <c r="C35" s="44">
        <v>2</v>
      </c>
      <c r="D35" s="53">
        <v>1.27</v>
      </c>
      <c r="E35" s="54">
        <v>1.5</v>
      </c>
      <c r="F35" s="72">
        <v>2</v>
      </c>
      <c r="G35" s="20">
        <f t="shared" si="2"/>
        <v>215683.33827827015</v>
      </c>
      <c r="H35" s="20">
        <f t="shared" si="3"/>
        <v>262486.01739244827</v>
      </c>
      <c r="I35" s="20">
        <f t="shared" si="4"/>
        <v>309448.01924989058</v>
      </c>
      <c r="J35" s="41">
        <f t="shared" si="11"/>
        <v>6233.0220097756519</v>
      </c>
      <c r="K35" s="42">
        <f t="shared" si="12"/>
        <v>7535.4837528932512</v>
      </c>
      <c r="L35" s="43">
        <f t="shared" si="13"/>
        <v>8757.9628089591679</v>
      </c>
      <c r="M35" s="41">
        <f t="shared" si="14"/>
        <v>7915.9379524150781</v>
      </c>
      <c r="N35" s="42">
        <f t="shared" si="15"/>
        <v>11303.225629339877</v>
      </c>
      <c r="O35" s="43">
        <f t="shared" si="16"/>
        <v>17515.925617918336</v>
      </c>
      <c r="P35" s="20"/>
      <c r="Q35" s="20"/>
      <c r="R35" s="20"/>
    </row>
    <row r="36" spans="1:18" x14ac:dyDescent="0.4">
      <c r="A36" s="7">
        <v>28</v>
      </c>
      <c r="B36" s="4">
        <v>44042</v>
      </c>
      <c r="C36" s="44">
        <v>2</v>
      </c>
      <c r="D36" s="53">
        <v>1.27</v>
      </c>
      <c r="E36" s="54">
        <v>1.5</v>
      </c>
      <c r="F36" s="77">
        <v>2</v>
      </c>
      <c r="G36" s="20">
        <f t="shared" si="2"/>
        <v>223900.87346667226</v>
      </c>
      <c r="H36" s="20">
        <f t="shared" si="3"/>
        <v>274297.88817510841</v>
      </c>
      <c r="I36" s="20">
        <f t="shared" si="4"/>
        <v>328014.90040488401</v>
      </c>
      <c r="J36" s="41">
        <f t="shared" si="11"/>
        <v>6470.5001483481046</v>
      </c>
      <c r="K36" s="42">
        <f t="shared" si="12"/>
        <v>7874.5805217734478</v>
      </c>
      <c r="L36" s="43">
        <f t="shared" si="13"/>
        <v>9283.4405774967163</v>
      </c>
      <c r="M36" s="41">
        <f t="shared" si="14"/>
        <v>8217.5351884020929</v>
      </c>
      <c r="N36" s="42">
        <f t="shared" si="15"/>
        <v>11811.870782660171</v>
      </c>
      <c r="O36" s="43">
        <f t="shared" si="16"/>
        <v>18566.881154993433</v>
      </c>
      <c r="P36" s="20"/>
      <c r="Q36" s="20"/>
      <c r="R36" s="20"/>
    </row>
    <row r="37" spans="1:18" x14ac:dyDescent="0.4">
      <c r="A37" s="7">
        <v>29</v>
      </c>
      <c r="B37" s="4">
        <v>44050</v>
      </c>
      <c r="C37" s="44">
        <v>1</v>
      </c>
      <c r="D37" s="53">
        <v>1.27</v>
      </c>
      <c r="E37" s="54">
        <v>1.5</v>
      </c>
      <c r="F37" s="77">
        <v>2</v>
      </c>
      <c r="G37" s="20">
        <f t="shared" si="2"/>
        <v>232431.49674575246</v>
      </c>
      <c r="H37" s="20">
        <f t="shared" si="3"/>
        <v>286641.29314298829</v>
      </c>
      <c r="I37" s="20">
        <f t="shared" si="4"/>
        <v>347695.79442917707</v>
      </c>
      <c r="J37" s="41">
        <f t="shared" si="11"/>
        <v>6717.0262040001671</v>
      </c>
      <c r="K37" s="42">
        <f t="shared" si="12"/>
        <v>8228.9366452532522</v>
      </c>
      <c r="L37" s="43">
        <f t="shared" si="13"/>
        <v>9840.4470121465201</v>
      </c>
      <c r="M37" s="41">
        <f t="shared" si="14"/>
        <v>8530.6232790802133</v>
      </c>
      <c r="N37" s="42">
        <f t="shared" si="15"/>
        <v>12343.404967879878</v>
      </c>
      <c r="O37" s="43">
        <f t="shared" si="16"/>
        <v>19680.89402429304</v>
      </c>
      <c r="P37" s="20"/>
      <c r="Q37" s="20"/>
      <c r="R37" s="20"/>
    </row>
    <row r="38" spans="1:18" x14ac:dyDescent="0.4">
      <c r="A38" s="7">
        <v>30</v>
      </c>
      <c r="B38" s="4">
        <v>44055</v>
      </c>
      <c r="C38" s="44">
        <v>1</v>
      </c>
      <c r="D38" s="53">
        <v>1.27</v>
      </c>
      <c r="E38" s="54">
        <v>1.5</v>
      </c>
      <c r="F38" s="77">
        <v>2</v>
      </c>
      <c r="G38" s="20">
        <f t="shared" si="2"/>
        <v>241287.13677176562</v>
      </c>
      <c r="H38" s="20">
        <f t="shared" si="3"/>
        <v>299540.15133442276</v>
      </c>
      <c r="I38" s="20">
        <f t="shared" si="4"/>
        <v>368557.54209492769</v>
      </c>
      <c r="J38" s="41">
        <f t="shared" si="11"/>
        <v>6972.9449023725738</v>
      </c>
      <c r="K38" s="42">
        <f t="shared" si="12"/>
        <v>8599.2387942896476</v>
      </c>
      <c r="L38" s="43">
        <f t="shared" si="13"/>
        <v>10430.873832875312</v>
      </c>
      <c r="M38" s="41">
        <f t="shared" si="14"/>
        <v>8855.6400260131686</v>
      </c>
      <c r="N38" s="42">
        <f t="shared" si="15"/>
        <v>12898.858191434472</v>
      </c>
      <c r="O38" s="43">
        <f t="shared" si="16"/>
        <v>20861.747665750623</v>
      </c>
      <c r="P38" s="20"/>
      <c r="Q38" s="20"/>
      <c r="R38" s="20"/>
    </row>
    <row r="39" spans="1:18" x14ac:dyDescent="0.4">
      <c r="A39" s="7">
        <v>31</v>
      </c>
      <c r="B39" s="4">
        <v>44064</v>
      </c>
      <c r="C39" s="44">
        <v>1</v>
      </c>
      <c r="D39" s="53">
        <v>1.27</v>
      </c>
      <c r="E39" s="54">
        <v>1.5</v>
      </c>
      <c r="F39" s="77">
        <v>2</v>
      </c>
      <c r="G39" s="20">
        <f t="shared" si="2"/>
        <v>250480.1766827699</v>
      </c>
      <c r="H39" s="20">
        <f t="shared" si="3"/>
        <v>313019.45814447181</v>
      </c>
      <c r="I39" s="20">
        <f t="shared" si="4"/>
        <v>390670.99462062336</v>
      </c>
      <c r="J39" s="41">
        <f t="shared" si="11"/>
        <v>7238.6141031529687</v>
      </c>
      <c r="K39" s="42">
        <f t="shared" si="12"/>
        <v>8986.2045400326824</v>
      </c>
      <c r="L39" s="43">
        <f t="shared" si="13"/>
        <v>11056.726262847831</v>
      </c>
      <c r="M39" s="41">
        <f t="shared" si="14"/>
        <v>9193.0399110042708</v>
      </c>
      <c r="N39" s="42">
        <f t="shared" si="15"/>
        <v>13479.306810049024</v>
      </c>
      <c r="O39" s="43">
        <f t="shared" si="16"/>
        <v>22113.452525695662</v>
      </c>
      <c r="P39" s="20"/>
      <c r="Q39" s="20"/>
      <c r="R39" s="20"/>
    </row>
    <row r="40" spans="1:18" x14ac:dyDescent="0.4">
      <c r="A40" s="7">
        <v>32</v>
      </c>
      <c r="B40" s="4">
        <v>44090</v>
      </c>
      <c r="C40" s="44">
        <v>2</v>
      </c>
      <c r="D40" s="53">
        <v>1.27</v>
      </c>
      <c r="E40" s="54">
        <v>1.5</v>
      </c>
      <c r="F40" s="77">
        <v>2</v>
      </c>
      <c r="G40" s="20">
        <f t="shared" si="2"/>
        <v>260023.47141438344</v>
      </c>
      <c r="H40" s="20">
        <f t="shared" si="3"/>
        <v>327105.33376097307</v>
      </c>
      <c r="I40" s="20">
        <f t="shared" si="4"/>
        <v>414111.25429786078</v>
      </c>
      <c r="J40" s="41">
        <f t="shared" si="11"/>
        <v>7514.4053004830967</v>
      </c>
      <c r="K40" s="42">
        <f t="shared" si="12"/>
        <v>9390.5837443341534</v>
      </c>
      <c r="L40" s="43">
        <f t="shared" si="13"/>
        <v>11720.129838618701</v>
      </c>
      <c r="M40" s="41">
        <f t="shared" si="14"/>
        <v>9543.2947316135323</v>
      </c>
      <c r="N40" s="42">
        <f t="shared" si="15"/>
        <v>14085.875616501231</v>
      </c>
      <c r="O40" s="43">
        <f t="shared" si="16"/>
        <v>23440.259677237402</v>
      </c>
      <c r="P40" s="20"/>
      <c r="Q40" s="20"/>
      <c r="R40" s="20"/>
    </row>
    <row r="41" spans="1:18" x14ac:dyDescent="0.4">
      <c r="A41" s="7">
        <v>33</v>
      </c>
      <c r="B41" s="4">
        <v>44096</v>
      </c>
      <c r="C41" s="44">
        <v>2</v>
      </c>
      <c r="D41" s="53">
        <v>1.27</v>
      </c>
      <c r="E41" s="54">
        <v>-1</v>
      </c>
      <c r="F41" s="72">
        <v>-1</v>
      </c>
      <c r="G41" s="20">
        <f t="shared" si="2"/>
        <v>269930.36567527143</v>
      </c>
      <c r="H41" s="20">
        <f t="shared" si="3"/>
        <v>317292.17374814389</v>
      </c>
      <c r="I41" s="20">
        <f t="shared" si="4"/>
        <v>401687.91666892497</v>
      </c>
      <c r="J41" s="41">
        <f t="shared" si="11"/>
        <v>7800.704142431503</v>
      </c>
      <c r="K41" s="42">
        <f t="shared" si="12"/>
        <v>9813.1600128291921</v>
      </c>
      <c r="L41" s="43">
        <f t="shared" si="13"/>
        <v>12423.337628935824</v>
      </c>
      <c r="M41" s="41">
        <f t="shared" si="14"/>
        <v>9906.8942608880097</v>
      </c>
      <c r="N41" s="42">
        <f t="shared" si="15"/>
        <v>-9813.1600128291921</v>
      </c>
      <c r="O41" s="43">
        <f t="shared" si="16"/>
        <v>-12423.337628935824</v>
      </c>
      <c r="P41" s="20"/>
      <c r="Q41" s="20"/>
      <c r="R41" s="20"/>
    </row>
    <row r="42" spans="1:18" x14ac:dyDescent="0.4">
      <c r="A42" s="7">
        <v>34</v>
      </c>
      <c r="B42" s="4">
        <v>44103</v>
      </c>
      <c r="C42" s="44">
        <v>1</v>
      </c>
      <c r="D42" s="53">
        <v>1.27</v>
      </c>
      <c r="E42" s="54">
        <v>1.5</v>
      </c>
      <c r="F42" s="72">
        <v>2</v>
      </c>
      <c r="G42" s="20">
        <f t="shared" si="2"/>
        <v>280214.71260749927</v>
      </c>
      <c r="H42" s="20">
        <f t="shared" si="3"/>
        <v>331570.32156681037</v>
      </c>
      <c r="I42" s="20">
        <f t="shared" si="4"/>
        <v>425789.19166906044</v>
      </c>
      <c r="J42" s="41">
        <f t="shared" si="11"/>
        <v>8097.9109702581427</v>
      </c>
      <c r="K42" s="42">
        <f t="shared" si="12"/>
        <v>9518.7652124443157</v>
      </c>
      <c r="L42" s="43">
        <f t="shared" si="13"/>
        <v>12050.637500067749</v>
      </c>
      <c r="M42" s="41">
        <f>IF(D42="","",J42*D42)</f>
        <v>10284.346932227842</v>
      </c>
      <c r="N42" s="42">
        <f t="shared" si="15"/>
        <v>14278.147818666474</v>
      </c>
      <c r="O42" s="43">
        <f t="shared" si="16"/>
        <v>24101.275000135498</v>
      </c>
      <c r="P42" s="20"/>
      <c r="Q42" s="20"/>
      <c r="R42" s="20"/>
    </row>
    <row r="43" spans="1:18" x14ac:dyDescent="0.4">
      <c r="A43">
        <v>35</v>
      </c>
      <c r="B43" s="4">
        <v>44104</v>
      </c>
      <c r="C43" s="44">
        <v>1</v>
      </c>
      <c r="D43" s="53">
        <v>1.27</v>
      </c>
      <c r="E43" s="54">
        <v>1.5</v>
      </c>
      <c r="F43" s="55">
        <v>-1</v>
      </c>
      <c r="G43" s="20">
        <f>IF(D43="","",G42+M43)</f>
        <v>290890.89315784501</v>
      </c>
      <c r="H43" s="20">
        <f t="shared" ref="H43:I43" si="17">IF(E43="","",H42+N43)</f>
        <v>346490.98603731685</v>
      </c>
      <c r="I43" s="20">
        <f t="shared" si="17"/>
        <v>413015.51591898862</v>
      </c>
      <c r="J43" s="41">
        <f t="shared" si="11"/>
        <v>8406.4413782249776</v>
      </c>
      <c r="K43" s="42">
        <f t="shared" si="12"/>
        <v>9947.1096470043103</v>
      </c>
      <c r="L43" s="43">
        <f t="shared" si="13"/>
        <v>12773.675750071812</v>
      </c>
      <c r="M43" s="41">
        <f t="shared" si="14"/>
        <v>10676.180550345722</v>
      </c>
      <c r="N43" s="42">
        <f t="shared" si="15"/>
        <v>14920.664470506465</v>
      </c>
      <c r="O43" s="43">
        <f t="shared" si="16"/>
        <v>-12773.675750071812</v>
      </c>
    </row>
    <row r="44" spans="1:18" x14ac:dyDescent="0.4">
      <c r="A44" s="7">
        <v>36</v>
      </c>
      <c r="B44" s="4">
        <v>44105</v>
      </c>
      <c r="C44" s="44">
        <v>2</v>
      </c>
      <c r="D44" s="53">
        <v>-1</v>
      </c>
      <c r="E44" s="54">
        <v>-1</v>
      </c>
      <c r="F44" s="55">
        <v>-1</v>
      </c>
      <c r="G44" s="20">
        <f t="shared" ref="G44:G58" si="18">IF(D44="","",G43+M44)</f>
        <v>282164.16636310966</v>
      </c>
      <c r="H44" s="20">
        <f t="shared" ref="H44:H58" si="19">IF(E44="","",H43+N44)</f>
        <v>336096.25645619736</v>
      </c>
      <c r="I44" s="20">
        <f t="shared" ref="I44:I58" si="20">IF(F44="","",I43+O44)</f>
        <v>400625.05044141895</v>
      </c>
      <c r="J44" s="41">
        <f>IF(G43="","",G43*0.03)</f>
        <v>8726.7267947353503</v>
      </c>
      <c r="K44" s="42">
        <f t="shared" si="12"/>
        <v>10394.729581119505</v>
      </c>
      <c r="L44" s="43">
        <f t="shared" si="13"/>
        <v>12390.465477569658</v>
      </c>
      <c r="M44" s="41">
        <f>IF(D44="","",J44*D44)</f>
        <v>-8726.7267947353503</v>
      </c>
      <c r="N44" s="42">
        <f t="shared" si="15"/>
        <v>-10394.729581119505</v>
      </c>
      <c r="O44" s="43">
        <f t="shared" si="16"/>
        <v>-12390.465477569658</v>
      </c>
    </row>
    <row r="45" spans="1:18" x14ac:dyDescent="0.4">
      <c r="A45" s="7">
        <v>37</v>
      </c>
      <c r="B45" s="4">
        <v>44109</v>
      </c>
      <c r="C45" s="44">
        <v>1</v>
      </c>
      <c r="D45" s="53">
        <v>1.27</v>
      </c>
      <c r="E45" s="54">
        <v>1.5</v>
      </c>
      <c r="F45" s="55">
        <v>2</v>
      </c>
      <c r="G45" s="20">
        <f t="shared" si="18"/>
        <v>292914.62110154412</v>
      </c>
      <c r="H45" s="20">
        <f t="shared" si="19"/>
        <v>351220.58799672622</v>
      </c>
      <c r="I45" s="20">
        <f t="shared" si="20"/>
        <v>424662.5534679041</v>
      </c>
      <c r="J45" s="41">
        <f t="shared" si="11"/>
        <v>8464.9249908932889</v>
      </c>
      <c r="K45" s="42">
        <f t="shared" si="12"/>
        <v>10082.88769368592</v>
      </c>
      <c r="L45" s="43">
        <f t="shared" si="13"/>
        <v>12018.751513242569</v>
      </c>
      <c r="M45" s="41">
        <f t="shared" si="14"/>
        <v>10750.454738434477</v>
      </c>
      <c r="N45" s="42">
        <f t="shared" si="15"/>
        <v>15124.331540528879</v>
      </c>
      <c r="O45" s="43">
        <f t="shared" si="16"/>
        <v>24037.503026485138</v>
      </c>
    </row>
    <row r="46" spans="1:18" x14ac:dyDescent="0.4">
      <c r="A46" s="7">
        <v>38</v>
      </c>
      <c r="B46" s="4">
        <v>44116</v>
      </c>
      <c r="C46" s="44">
        <v>2</v>
      </c>
      <c r="D46" s="53">
        <v>1.27</v>
      </c>
      <c r="E46" s="54">
        <v>1.5</v>
      </c>
      <c r="F46" s="55">
        <v>2</v>
      </c>
      <c r="G46" s="20">
        <f t="shared" si="18"/>
        <v>304074.66816551297</v>
      </c>
      <c r="H46" s="20">
        <f t="shared" si="19"/>
        <v>367025.51445657888</v>
      </c>
      <c r="I46" s="20">
        <f t="shared" si="20"/>
        <v>450142.30667597835</v>
      </c>
      <c r="J46" s="41">
        <f t="shared" si="11"/>
        <v>8787.438633046324</v>
      </c>
      <c r="K46" s="42">
        <f t="shared" si="12"/>
        <v>10536.617639901786</v>
      </c>
      <c r="L46" s="43">
        <f t="shared" si="13"/>
        <v>12739.876604037123</v>
      </c>
      <c r="M46" s="41">
        <f t="shared" si="14"/>
        <v>11160.047063968832</v>
      </c>
      <c r="N46" s="42">
        <f t="shared" si="15"/>
        <v>15804.926459852679</v>
      </c>
      <c r="O46" s="43">
        <f t="shared" si="16"/>
        <v>25479.753208074246</v>
      </c>
    </row>
    <row r="47" spans="1:18" x14ac:dyDescent="0.4">
      <c r="A47" s="7">
        <v>39</v>
      </c>
      <c r="B47" s="4">
        <v>44117</v>
      </c>
      <c r="C47" s="44">
        <v>1</v>
      </c>
      <c r="D47" s="53">
        <v>1.27</v>
      </c>
      <c r="E47" s="54">
        <v>1.5</v>
      </c>
      <c r="F47" s="55">
        <v>2</v>
      </c>
      <c r="G47" s="20">
        <f t="shared" si="18"/>
        <v>315659.91302261903</v>
      </c>
      <c r="H47" s="20">
        <f t="shared" si="19"/>
        <v>383541.66260712495</v>
      </c>
      <c r="I47" s="20">
        <f t="shared" si="20"/>
        <v>477150.84507653705</v>
      </c>
      <c r="J47" s="41">
        <f t="shared" si="11"/>
        <v>9122.2400449653887</v>
      </c>
      <c r="K47" s="42">
        <f t="shared" si="12"/>
        <v>11010.765433697366</v>
      </c>
      <c r="L47" s="43">
        <f t="shared" si="13"/>
        <v>13504.26920027935</v>
      </c>
      <c r="M47" s="41">
        <f t="shared" si="14"/>
        <v>11585.244857106043</v>
      </c>
      <c r="N47" s="42">
        <f t="shared" si="15"/>
        <v>16516.148150546051</v>
      </c>
      <c r="O47" s="43">
        <f t="shared" si="16"/>
        <v>27008.5384005587</v>
      </c>
    </row>
    <row r="48" spans="1:18" x14ac:dyDescent="0.4">
      <c r="A48" s="7">
        <v>40</v>
      </c>
      <c r="B48" s="4">
        <v>44119</v>
      </c>
      <c r="C48" s="44">
        <v>1</v>
      </c>
      <c r="D48" s="53">
        <v>1.27</v>
      </c>
      <c r="E48" s="54">
        <v>1.5</v>
      </c>
      <c r="F48" s="55">
        <v>2</v>
      </c>
      <c r="G48" s="20">
        <f t="shared" si="18"/>
        <v>327686.55570878083</v>
      </c>
      <c r="H48" s="20">
        <f t="shared" si="19"/>
        <v>400801.03742444556</v>
      </c>
      <c r="I48" s="20">
        <f t="shared" si="20"/>
        <v>505779.89578112925</v>
      </c>
      <c r="J48" s="41">
        <f t="shared" si="11"/>
        <v>9469.7973906785701</v>
      </c>
      <c r="K48" s="42">
        <f t="shared" si="12"/>
        <v>11506.249878213748</v>
      </c>
      <c r="L48" s="43">
        <f t="shared" si="13"/>
        <v>14314.52535229611</v>
      </c>
      <c r="M48" s="41">
        <f t="shared" si="14"/>
        <v>12026.642686161784</v>
      </c>
      <c r="N48" s="42">
        <f t="shared" si="15"/>
        <v>17259.374817320622</v>
      </c>
      <c r="O48" s="43">
        <f t="shared" si="16"/>
        <v>28629.05070459222</v>
      </c>
    </row>
    <row r="49" spans="1:15" x14ac:dyDescent="0.4">
      <c r="A49" s="7">
        <v>41</v>
      </c>
      <c r="B49" s="4">
        <v>44120</v>
      </c>
      <c r="C49" s="44">
        <v>1</v>
      </c>
      <c r="D49" s="53">
        <v>1.27</v>
      </c>
      <c r="E49" s="54">
        <v>1.5</v>
      </c>
      <c r="F49" s="55">
        <v>2</v>
      </c>
      <c r="G49" s="20">
        <f t="shared" si="18"/>
        <v>340171.41348128539</v>
      </c>
      <c r="H49" s="20">
        <f t="shared" si="19"/>
        <v>418837.08410854562</v>
      </c>
      <c r="I49" s="20">
        <f t="shared" si="20"/>
        <v>536126.68952799705</v>
      </c>
      <c r="J49" s="41">
        <f t="shared" si="11"/>
        <v>9830.5966712634236</v>
      </c>
      <c r="K49" s="42">
        <f t="shared" si="12"/>
        <v>12024.031122733366</v>
      </c>
      <c r="L49" s="43">
        <f t="shared" si="13"/>
        <v>15173.396873433878</v>
      </c>
      <c r="M49" s="41">
        <f t="shared" si="14"/>
        <v>12484.857772504549</v>
      </c>
      <c r="N49" s="42">
        <f t="shared" si="15"/>
        <v>18036.046684100049</v>
      </c>
      <c r="O49" s="43">
        <f t="shared" si="16"/>
        <v>30346.793746867756</v>
      </c>
    </row>
    <row r="50" spans="1:15" x14ac:dyDescent="0.4">
      <c r="A50" s="7">
        <v>42</v>
      </c>
      <c r="B50" s="4">
        <v>44127</v>
      </c>
      <c r="C50" s="44">
        <v>2</v>
      </c>
      <c r="D50" s="53">
        <v>1.27</v>
      </c>
      <c r="E50" s="54">
        <v>1.5</v>
      </c>
      <c r="F50" s="55">
        <v>2</v>
      </c>
      <c r="G50" s="20">
        <f t="shared" si="18"/>
        <v>353131.94433492236</v>
      </c>
      <c r="H50" s="20">
        <f t="shared" si="19"/>
        <v>437684.75289343018</v>
      </c>
      <c r="I50" s="20">
        <f t="shared" si="20"/>
        <v>568294.29089967685</v>
      </c>
      <c r="J50" s="41">
        <f t="shared" si="11"/>
        <v>10205.142404438562</v>
      </c>
      <c r="K50" s="42">
        <f t="shared" si="12"/>
        <v>12565.112523256368</v>
      </c>
      <c r="L50" s="43">
        <f t="shared" si="13"/>
        <v>16083.800685839911</v>
      </c>
      <c r="M50" s="41">
        <f t="shared" si="14"/>
        <v>12960.530853636974</v>
      </c>
      <c r="N50" s="42">
        <f t="shared" si="15"/>
        <v>18847.668784884554</v>
      </c>
      <c r="O50" s="43">
        <f t="shared" si="16"/>
        <v>32167.601371679822</v>
      </c>
    </row>
    <row r="51" spans="1:15" x14ac:dyDescent="0.4">
      <c r="A51" s="7">
        <v>43</v>
      </c>
      <c r="B51" s="4">
        <v>44131</v>
      </c>
      <c r="C51" s="44">
        <v>2</v>
      </c>
      <c r="D51" s="53">
        <v>1.27</v>
      </c>
      <c r="E51" s="54">
        <v>1.5</v>
      </c>
      <c r="F51" s="77">
        <v>2</v>
      </c>
      <c r="G51" s="20">
        <f t="shared" si="18"/>
        <v>366586.2714140829</v>
      </c>
      <c r="H51" s="20">
        <f t="shared" si="19"/>
        <v>457380.56677363452</v>
      </c>
      <c r="I51" s="20">
        <f t="shared" si="20"/>
        <v>602391.9483536575</v>
      </c>
      <c r="J51" s="41">
        <f t="shared" si="11"/>
        <v>10593.95833004767</v>
      </c>
      <c r="K51" s="42">
        <f t="shared" si="12"/>
        <v>13130.542586802905</v>
      </c>
      <c r="L51" s="43">
        <f t="shared" si="13"/>
        <v>17048.828726990305</v>
      </c>
      <c r="M51" s="41">
        <f t="shared" si="14"/>
        <v>13454.327079160541</v>
      </c>
      <c r="N51" s="42">
        <f t="shared" si="15"/>
        <v>19695.813880204358</v>
      </c>
      <c r="O51" s="43">
        <f t="shared" si="16"/>
        <v>34097.65745398061</v>
      </c>
    </row>
    <row r="52" spans="1:15" x14ac:dyDescent="0.4">
      <c r="A52" s="7">
        <v>44</v>
      </c>
      <c r="B52" s="4">
        <v>44132</v>
      </c>
      <c r="C52" s="44">
        <v>2</v>
      </c>
      <c r="D52" s="53">
        <v>1.27</v>
      </c>
      <c r="E52" s="54">
        <v>1.5</v>
      </c>
      <c r="F52" s="77">
        <v>2</v>
      </c>
      <c r="G52" s="20">
        <f t="shared" si="18"/>
        <v>380553.20835495944</v>
      </c>
      <c r="H52" s="20">
        <f t="shared" si="19"/>
        <v>477962.69227844808</v>
      </c>
      <c r="I52" s="20">
        <f t="shared" si="20"/>
        <v>638535.465254877</v>
      </c>
      <c r="J52" s="41">
        <f t="shared" si="11"/>
        <v>10997.588142422486</v>
      </c>
      <c r="K52" s="42">
        <f t="shared" si="12"/>
        <v>13721.417003209035</v>
      </c>
      <c r="L52" s="43">
        <f t="shared" si="13"/>
        <v>18071.758450609723</v>
      </c>
      <c r="M52" s="41">
        <f t="shared" si="14"/>
        <v>13966.936940876558</v>
      </c>
      <c r="N52" s="42">
        <f t="shared" si="15"/>
        <v>20582.125504813554</v>
      </c>
      <c r="O52" s="43">
        <f t="shared" si="16"/>
        <v>36143.516901219446</v>
      </c>
    </row>
    <row r="53" spans="1:15" x14ac:dyDescent="0.4">
      <c r="A53" s="7">
        <v>45</v>
      </c>
      <c r="B53" s="4">
        <v>44133</v>
      </c>
      <c r="C53" s="44">
        <v>1</v>
      </c>
      <c r="D53" s="53">
        <v>1.27</v>
      </c>
      <c r="E53" s="54">
        <v>1.5</v>
      </c>
      <c r="F53" s="55">
        <v>2</v>
      </c>
      <c r="G53" s="20">
        <f t="shared" si="18"/>
        <v>395052.28559328342</v>
      </c>
      <c r="H53" s="20">
        <f t="shared" si="19"/>
        <v>499471.01343097823</v>
      </c>
      <c r="I53" s="20">
        <f t="shared" si="20"/>
        <v>676847.59317016962</v>
      </c>
      <c r="J53" s="41">
        <f t="shared" si="11"/>
        <v>11416.596250648783</v>
      </c>
      <c r="K53" s="42">
        <f t="shared" si="12"/>
        <v>14338.880768353441</v>
      </c>
      <c r="L53" s="43">
        <f t="shared" si="13"/>
        <v>19156.063957646311</v>
      </c>
      <c r="M53" s="41">
        <f t="shared" si="14"/>
        <v>14499.077238323955</v>
      </c>
      <c r="N53" s="42">
        <f t="shared" si="15"/>
        <v>21508.321152530163</v>
      </c>
      <c r="O53" s="43">
        <f t="shared" si="16"/>
        <v>38312.127915292622</v>
      </c>
    </row>
    <row r="54" spans="1:15" x14ac:dyDescent="0.4">
      <c r="A54" s="7">
        <v>46</v>
      </c>
      <c r="B54" s="4">
        <v>44138</v>
      </c>
      <c r="C54" s="44">
        <v>2</v>
      </c>
      <c r="D54" s="53">
        <v>1.27</v>
      </c>
      <c r="E54" s="54">
        <v>-1</v>
      </c>
      <c r="F54" s="55">
        <v>-1</v>
      </c>
      <c r="G54" s="20">
        <f t="shared" si="18"/>
        <v>410103.7776743875</v>
      </c>
      <c r="H54" s="20">
        <f t="shared" si="19"/>
        <v>484486.88302804891</v>
      </c>
      <c r="I54" s="20">
        <f t="shared" si="20"/>
        <v>656542.16537506459</v>
      </c>
      <c r="J54" s="41">
        <f t="shared" si="11"/>
        <v>11851.568567798502</v>
      </c>
      <c r="K54" s="42">
        <f t="shared" si="12"/>
        <v>14984.130402929346</v>
      </c>
      <c r="L54" s="43">
        <f t="shared" si="13"/>
        <v>20305.427795105086</v>
      </c>
      <c r="M54" s="41">
        <f t="shared" si="14"/>
        <v>15051.492081104097</v>
      </c>
      <c r="N54" s="42">
        <f t="shared" si="15"/>
        <v>-14984.130402929346</v>
      </c>
      <c r="O54" s="43">
        <f t="shared" si="16"/>
        <v>-20305.427795105086</v>
      </c>
    </row>
    <row r="55" spans="1:15" x14ac:dyDescent="0.4">
      <c r="A55" s="7">
        <v>47</v>
      </c>
      <c r="B55" s="4">
        <v>44141</v>
      </c>
      <c r="C55" s="44">
        <v>2</v>
      </c>
      <c r="D55" s="53">
        <v>1.27</v>
      </c>
      <c r="E55" s="54">
        <v>1.5</v>
      </c>
      <c r="F55" s="55">
        <v>-1</v>
      </c>
      <c r="G55" s="20">
        <f t="shared" si="18"/>
        <v>425728.73160378169</v>
      </c>
      <c r="H55" s="20">
        <f t="shared" si="19"/>
        <v>506288.79276431107</v>
      </c>
      <c r="I55" s="20">
        <f t="shared" si="20"/>
        <v>636845.9004138126</v>
      </c>
      <c r="J55" s="41">
        <f t="shared" si="11"/>
        <v>12303.113330231625</v>
      </c>
      <c r="K55" s="42">
        <f t="shared" si="12"/>
        <v>14534.606490841466</v>
      </c>
      <c r="L55" s="43">
        <f t="shared" si="13"/>
        <v>19696.264961251938</v>
      </c>
      <c r="M55" s="41">
        <f t="shared" si="14"/>
        <v>15624.953929394163</v>
      </c>
      <c r="N55" s="42">
        <f t="shared" si="15"/>
        <v>21801.909736262198</v>
      </c>
      <c r="O55" s="43">
        <f t="shared" si="16"/>
        <v>-19696.264961251938</v>
      </c>
    </row>
    <row r="56" spans="1:15" x14ac:dyDescent="0.4">
      <c r="A56" s="7">
        <v>48</v>
      </c>
      <c r="B56" s="4">
        <v>44147</v>
      </c>
      <c r="C56" s="44">
        <v>2</v>
      </c>
      <c r="D56" s="53">
        <v>1.27</v>
      </c>
      <c r="E56" s="54">
        <v>1.5</v>
      </c>
      <c r="F56" s="77">
        <v>2</v>
      </c>
      <c r="G56" s="20">
        <f t="shared" si="18"/>
        <v>441948.9962778858</v>
      </c>
      <c r="H56" s="20">
        <f t="shared" si="19"/>
        <v>529071.78843870503</v>
      </c>
      <c r="I56" s="20">
        <f t="shared" si="20"/>
        <v>675056.65443864139</v>
      </c>
      <c r="J56" s="41">
        <f t="shared" si="11"/>
        <v>12771.86194811345</v>
      </c>
      <c r="K56" s="42">
        <f t="shared" si="12"/>
        <v>15188.663782929332</v>
      </c>
      <c r="L56" s="43">
        <f t="shared" si="13"/>
        <v>19105.377012414378</v>
      </c>
      <c r="M56" s="41">
        <f t="shared" si="14"/>
        <v>16220.264674104083</v>
      </c>
      <c r="N56" s="42">
        <f t="shared" si="15"/>
        <v>22782.995674393998</v>
      </c>
      <c r="O56" s="43">
        <f t="shared" si="16"/>
        <v>38210.754024828755</v>
      </c>
    </row>
    <row r="57" spans="1:15" x14ac:dyDescent="0.4">
      <c r="A57" s="7">
        <v>49</v>
      </c>
      <c r="B57" s="4">
        <v>44154</v>
      </c>
      <c r="C57" s="44">
        <v>1</v>
      </c>
      <c r="D57" s="53">
        <v>1.27</v>
      </c>
      <c r="E57" s="54">
        <v>1.5</v>
      </c>
      <c r="F57" s="55">
        <v>2</v>
      </c>
      <c r="G57" s="20">
        <f t="shared" si="18"/>
        <v>458787.25303607323</v>
      </c>
      <c r="H57" s="20">
        <f t="shared" si="19"/>
        <v>552880.01891844673</v>
      </c>
      <c r="I57" s="20">
        <f t="shared" si="20"/>
        <v>715560.05370495992</v>
      </c>
      <c r="J57" s="41">
        <f t="shared" si="11"/>
        <v>13258.469888336573</v>
      </c>
      <c r="K57" s="42">
        <f t="shared" si="12"/>
        <v>15872.153653161151</v>
      </c>
      <c r="L57" s="43">
        <f t="shared" si="13"/>
        <v>20251.699633159242</v>
      </c>
      <c r="M57" s="41">
        <f t="shared" si="14"/>
        <v>16838.256758187446</v>
      </c>
      <c r="N57" s="42">
        <f t="shared" si="15"/>
        <v>23808.230479741727</v>
      </c>
      <c r="O57" s="43">
        <f t="shared" si="16"/>
        <v>40503.399266318484</v>
      </c>
    </row>
    <row r="58" spans="1:15" ht="19.5" thickBot="1" x14ac:dyDescent="0.45">
      <c r="A58" s="7">
        <v>50</v>
      </c>
      <c r="B58" s="5">
        <v>44160</v>
      </c>
      <c r="C58" s="48">
        <v>2</v>
      </c>
      <c r="D58" s="56">
        <v>1.2</v>
      </c>
      <c r="E58" s="57">
        <v>1.5</v>
      </c>
      <c r="F58" s="92">
        <v>2</v>
      </c>
      <c r="G58" s="20">
        <f t="shared" si="18"/>
        <v>475303.59414537187</v>
      </c>
      <c r="H58" s="20">
        <f t="shared" si="19"/>
        <v>577759.61976977682</v>
      </c>
      <c r="I58" s="20">
        <f t="shared" si="20"/>
        <v>758493.65692725754</v>
      </c>
      <c r="J58" s="41">
        <f t="shared" si="11"/>
        <v>13763.617591082197</v>
      </c>
      <c r="K58" s="42">
        <f t="shared" si="12"/>
        <v>16586.400567553403</v>
      </c>
      <c r="L58" s="43">
        <f t="shared" si="13"/>
        <v>21466.801611148796</v>
      </c>
      <c r="M58" s="41">
        <f t="shared" si="14"/>
        <v>16516.341109298635</v>
      </c>
      <c r="N58" s="42">
        <f t="shared" si="15"/>
        <v>24879.600851330106</v>
      </c>
      <c r="O58" s="43">
        <f t="shared" si="16"/>
        <v>42933.603222297592</v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45</v>
      </c>
      <c r="E59" s="1">
        <f>COUNTIF(E9:E58,1.5)</f>
        <v>44</v>
      </c>
      <c r="F59" s="6">
        <f>COUNTIF(F9:F58,2)</f>
        <v>40</v>
      </c>
      <c r="G59" s="64">
        <f>M59+G8</f>
        <v>479113.59414537175</v>
      </c>
      <c r="H59" s="18">
        <f>N59+H8</f>
        <v>577759.61976977671</v>
      </c>
      <c r="I59" s="19">
        <f>O59+I8</f>
        <v>758493.65692725743</v>
      </c>
      <c r="J59" s="61" t="s">
        <v>31</v>
      </c>
      <c r="K59" s="62">
        <f>B58-B9</f>
        <v>308</v>
      </c>
      <c r="L59" s="63" t="s">
        <v>32</v>
      </c>
      <c r="M59" s="73">
        <f>SUM(M9:M58)</f>
        <v>379113.59414537175</v>
      </c>
      <c r="N59" s="74">
        <f>SUM(N9:N58)</f>
        <v>477759.61976977676</v>
      </c>
      <c r="O59" s="75">
        <f>SUM(O9:O58)</f>
        <v>658493.65692725743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4</v>
      </c>
      <c r="E60" s="1">
        <f>COUNTIF(E9:E58,-1)</f>
        <v>6</v>
      </c>
      <c r="F60" s="6">
        <f>COUNTIF(F9:F58,-1)</f>
        <v>10</v>
      </c>
      <c r="G60" s="78" t="s">
        <v>30</v>
      </c>
      <c r="H60" s="79"/>
      <c r="I60" s="85"/>
      <c r="J60" s="78" t="s">
        <v>33</v>
      </c>
      <c r="K60" s="79"/>
      <c r="L60" s="85"/>
      <c r="M60" s="7"/>
      <c r="O60" s="3"/>
    </row>
    <row r="61" spans="1:15" ht="19.5" thickBot="1" x14ac:dyDescent="0.45">
      <c r="A61" s="7"/>
      <c r="B61" s="80" t="s">
        <v>35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8">
        <f>G59/G8</f>
        <v>4.7911359414537174</v>
      </c>
      <c r="H61" s="69">
        <f t="shared" ref="H61" si="21">H59/H8</f>
        <v>5.7775961976977674</v>
      </c>
      <c r="I61" s="70">
        <f>I59/I8</f>
        <v>7.5849365692725739</v>
      </c>
      <c r="J61" s="59">
        <f>(G61-100%)*30/K59</f>
        <v>0.36926648780393351</v>
      </c>
      <c r="K61" s="59">
        <f>(H61-100%)*30/K59</f>
        <v>0.4653502789965358</v>
      </c>
      <c r="L61" s="60">
        <f>(I61-100%)*30/K59</f>
        <v>0.6413899255784975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1">
        <f t="shared" ref="D62:E62" si="22">D59/(D59+D60+D61)</f>
        <v>0.91836734693877553</v>
      </c>
      <c r="E62" s="66">
        <f t="shared" si="22"/>
        <v>0.88</v>
      </c>
      <c r="F62" s="67">
        <f>F59/(F59+F60+F61)</f>
        <v>0.8</v>
      </c>
    </row>
    <row r="64" spans="1:15" x14ac:dyDescent="0.4">
      <c r="D64" s="65"/>
      <c r="E64" s="65"/>
      <c r="F64" s="65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U560"/>
  <sheetViews>
    <sheetView tabSelected="1" topLeftCell="A560" zoomScale="80" zoomScaleNormal="80" workbookViewId="0">
      <selection activeCell="K581" sqref="K581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2:12" x14ac:dyDescent="0.4">
      <c r="B1" s="49" t="s">
        <v>37</v>
      </c>
      <c r="L1" s="49" t="s">
        <v>38</v>
      </c>
    </row>
    <row r="26" spans="2:12" x14ac:dyDescent="0.4">
      <c r="B26" s="49" t="s">
        <v>39</v>
      </c>
      <c r="L26" s="49" t="s">
        <v>40</v>
      </c>
    </row>
    <row r="49" spans="2:12" x14ac:dyDescent="0.4">
      <c r="B49" s="49" t="s">
        <v>41</v>
      </c>
      <c r="L49" s="49" t="s">
        <v>42</v>
      </c>
    </row>
    <row r="71" spans="2:13" x14ac:dyDescent="0.4">
      <c r="B71" s="49" t="s">
        <v>43</v>
      </c>
      <c r="M71" s="49" t="s">
        <v>44</v>
      </c>
    </row>
    <row r="93" spans="2:13" x14ac:dyDescent="0.4">
      <c r="B93" s="49" t="s">
        <v>45</v>
      </c>
    </row>
    <row r="94" spans="2:13" x14ac:dyDescent="0.4">
      <c r="M94" s="49" t="s">
        <v>46</v>
      </c>
    </row>
    <row r="115" spans="2:17" x14ac:dyDescent="0.4">
      <c r="B115" s="49" t="s">
        <v>47</v>
      </c>
      <c r="Q115" s="49" t="s">
        <v>48</v>
      </c>
    </row>
    <row r="138" spans="2:13" x14ac:dyDescent="0.4">
      <c r="B138" s="49" t="s">
        <v>49</v>
      </c>
      <c r="M138" s="49" t="s">
        <v>50</v>
      </c>
    </row>
    <row r="160" spans="2:13" x14ac:dyDescent="0.4">
      <c r="B160" s="49" t="s">
        <v>52</v>
      </c>
      <c r="M160" s="49" t="s">
        <v>53</v>
      </c>
    </row>
    <row r="182" spans="2:13" x14ac:dyDescent="0.4">
      <c r="B182" s="49" t="s">
        <v>55</v>
      </c>
      <c r="M182" s="49" t="s">
        <v>56</v>
      </c>
    </row>
    <row r="206" spans="5:14" x14ac:dyDescent="0.4">
      <c r="E206" s="49" t="s">
        <v>57</v>
      </c>
    </row>
    <row r="207" spans="5:14" x14ac:dyDescent="0.4">
      <c r="N207" s="49" t="s">
        <v>58</v>
      </c>
    </row>
    <row r="229" spans="5:15" x14ac:dyDescent="0.4">
      <c r="E229" s="49" t="s">
        <v>59</v>
      </c>
      <c r="O229" s="49" t="s">
        <v>60</v>
      </c>
    </row>
    <row r="251" spans="5:21" x14ac:dyDescent="0.4">
      <c r="E251" s="49" t="s">
        <v>61</v>
      </c>
      <c r="U251" s="49" t="s">
        <v>62</v>
      </c>
    </row>
    <row r="278" spans="2:13" x14ac:dyDescent="0.4">
      <c r="B278" s="49" t="s">
        <v>63</v>
      </c>
      <c r="M278" s="49" t="s">
        <v>64</v>
      </c>
    </row>
    <row r="301" spans="3:13" x14ac:dyDescent="0.4">
      <c r="C301" s="49" t="s">
        <v>65</v>
      </c>
      <c r="M301" s="49" t="s">
        <v>66</v>
      </c>
    </row>
    <row r="324" spans="3:13" x14ac:dyDescent="0.4">
      <c r="C324" s="49" t="s">
        <v>67</v>
      </c>
    </row>
    <row r="325" spans="3:13" x14ac:dyDescent="0.4">
      <c r="M325" s="49" t="s">
        <v>68</v>
      </c>
    </row>
    <row r="347" spans="3:15" x14ac:dyDescent="0.4">
      <c r="C347" s="49" t="s">
        <v>69</v>
      </c>
      <c r="O347" s="49" t="s">
        <v>70</v>
      </c>
    </row>
    <row r="370" spans="2:19" x14ac:dyDescent="0.4">
      <c r="B370" s="49" t="s">
        <v>71</v>
      </c>
      <c r="H370" s="49" t="s">
        <v>71</v>
      </c>
      <c r="M370" s="49" t="s">
        <v>72</v>
      </c>
      <c r="S370" s="49" t="s">
        <v>72</v>
      </c>
    </row>
    <row r="390" spans="3:12" x14ac:dyDescent="0.4">
      <c r="C390" s="49" t="s">
        <v>73</v>
      </c>
    </row>
    <row r="392" spans="3:12" x14ac:dyDescent="0.4">
      <c r="L392" s="49" t="s">
        <v>74</v>
      </c>
    </row>
    <row r="412" spans="2:13" x14ac:dyDescent="0.4">
      <c r="B412" s="49" t="s">
        <v>75</v>
      </c>
    </row>
    <row r="413" spans="2:13" x14ac:dyDescent="0.4">
      <c r="M413" s="49" t="s">
        <v>76</v>
      </c>
    </row>
    <row r="435" spans="2:13" x14ac:dyDescent="0.4">
      <c r="B435" s="49" t="s">
        <v>77</v>
      </c>
    </row>
    <row r="436" spans="2:13" x14ac:dyDescent="0.4">
      <c r="M436" s="49" t="s">
        <v>78</v>
      </c>
    </row>
    <row r="459" spans="2:16" x14ac:dyDescent="0.4">
      <c r="B459" s="49" t="s">
        <v>79</v>
      </c>
    </row>
    <row r="460" spans="2:16" x14ac:dyDescent="0.4">
      <c r="P460" s="49" t="s">
        <v>80</v>
      </c>
    </row>
    <row r="484" spans="2:14" x14ac:dyDescent="0.4">
      <c r="B484" s="49" t="s">
        <v>81</v>
      </c>
      <c r="N484" s="49" t="s">
        <v>82</v>
      </c>
    </row>
    <row r="508" spans="2:13" x14ac:dyDescent="0.4">
      <c r="B508" s="49" t="s">
        <v>83</v>
      </c>
      <c r="M508" s="49" t="s">
        <v>84</v>
      </c>
    </row>
    <row r="532" spans="2:14" x14ac:dyDescent="0.4">
      <c r="B532" s="49" t="s">
        <v>85</v>
      </c>
      <c r="N532" s="49" t="s">
        <v>86</v>
      </c>
    </row>
    <row r="556" spans="2:13" x14ac:dyDescent="0.4">
      <c r="B556" s="49" t="s">
        <v>87</v>
      </c>
    </row>
    <row r="560" spans="2:13" x14ac:dyDescent="0.4">
      <c r="M560" s="49" t="s">
        <v>88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26</v>
      </c>
    </row>
    <row r="2" spans="1:10" x14ac:dyDescent="0.4">
      <c r="A2" s="88"/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27</v>
      </c>
    </row>
    <row r="12" spans="1:10" x14ac:dyDescent="0.4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28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篠原光江</cp:lastModifiedBy>
  <dcterms:created xsi:type="dcterms:W3CDTF">2020-09-18T03:10:57Z</dcterms:created>
  <dcterms:modified xsi:type="dcterms:W3CDTF">2023-08-30T12:04:37Z</dcterms:modified>
</cp:coreProperties>
</file>