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waima\Desktop\"/>
    </mc:Choice>
  </mc:AlternateContent>
  <xr:revisionPtr revIDLastSave="0" documentId="13_ncr:1_{333F908D-D2EF-4DDE-A746-C35689A4672B}" xr6:coauthVersionLast="47" xr6:coauthVersionMax="47" xr10:uidLastSave="{00000000-0000-0000-0000-000000000000}"/>
  <bookViews>
    <workbookView xWindow="-120" yWindow="-120" windowWidth="29040" windowHeight="15990" xr2:uid="{00000000-000D-0000-FFFF-FFFF00000000}"/>
  </bookViews>
  <sheets>
    <sheet name="Trade Record" sheetId="6" r:id="rId1"/>
    <sheet name="ルール＆合計" sheetId="1" r:id="rId2"/>
    <sheet name="気づき" sheetId="9" r:id="rId3"/>
    <sheet name="calculation" sheetId="15" r:id="rId4"/>
    <sheet name="指標 影響" sheetId="18" r:id="rId5"/>
    <sheet name="Price per Pip" sheetId="19" r:id="rId6"/>
    <sheet name="Images" sheetId="16" r:id="rId7"/>
    <sheet name="Sheet1" sheetId="17" r:id="rId8"/>
    <sheet name="Original" sheetId="10" r:id="rId9"/>
  </sheets>
  <externalReferences>
    <externalReference r:id="rId10"/>
  </externalReferences>
  <definedNames>
    <definedName name="A" localSheetId="3">'[1]RN Serial'!#REF!,'[1]RN Serial'!#REF!,'[1]RN Serial'!#REF!,'[1]RN Serial'!#REF!</definedName>
    <definedName name="A">'[1]RN Serial'!#REF!,'[1]RN Serial'!#REF!,'[1]RN Serial'!#REF!,'[1]RN Serial'!#REF!</definedName>
    <definedName name="b" localSheetId="3">'[1]RN Serial'!#REF!</definedName>
    <definedName name="b">'[1]RN Serial'!#REF!</definedName>
    <definedName name="C_" localSheetId="3">'[1]RN Serial'!#REF!,'[1]RN Serial'!#REF!,'[1]RN Serial'!#REF!,'[1]RN Serial'!#REF!</definedName>
    <definedName name="C_">'[1]RN Serial'!#REF!,'[1]RN Serial'!#REF!,'[1]RN Serial'!#REF!,'[1]RN Serial'!#REF!</definedName>
    <definedName name="MON">#REF!</definedName>
    <definedName name="Names">#REF!</definedName>
    <definedName name="PC_DEPOT" localSheetId="3">#REF!,#REF!,#REF!,#REF!</definedName>
    <definedName name="PC_DEPOT">#REF!,#REF!,#REF!,#REF!</definedName>
    <definedName name="ShopNames" localSheetId="3">#REF!</definedName>
    <definedName name="ShopNames">#REF!</definedName>
    <definedName name="ShopNames2" localSheetId="3">#REF!,#REF!,#REF!,#REF!</definedName>
    <definedName name="ShopNames2">#REF!,#REF!,#REF!,#REF!</definedName>
    <definedName name="浦安返品C" localSheetId="3">#REF!</definedName>
    <definedName name="浦安返品C">#REF!</definedName>
    <definedName name="佐川" localSheetId="3">#REF!</definedName>
    <definedName name="佐川">#REF!</definedName>
    <definedName name="新本店" localSheetId="3">#REF!</definedName>
    <definedName name="新本店">#REF!</definedName>
    <definedName name="日本郵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2" i="6" l="1"/>
  <c r="X42" i="6" s="1"/>
  <c r="L40" i="6"/>
  <c r="L41" i="6"/>
  <c r="L42" i="6"/>
  <c r="M42" i="6" s="1"/>
  <c r="L43" i="6"/>
  <c r="M43" i="6" s="1"/>
  <c r="Z43" i="6" s="1"/>
  <c r="W41" i="6"/>
  <c r="X41" i="6" s="1"/>
  <c r="W40" i="6"/>
  <c r="X40" i="6" s="1"/>
  <c r="W39" i="6"/>
  <c r="X39" i="6"/>
  <c r="L39" i="6"/>
  <c r="W38" i="6"/>
  <c r="X38" i="6" s="1"/>
  <c r="L38" i="6"/>
  <c r="M38" i="6" s="1"/>
  <c r="W37" i="6"/>
  <c r="X37" i="6"/>
  <c r="L37" i="6"/>
  <c r="M37" i="6" s="1"/>
  <c r="W35" i="6"/>
  <c r="X35" i="6"/>
  <c r="Z35" i="6" s="1"/>
  <c r="L35" i="6"/>
  <c r="M35" i="6" s="1"/>
  <c r="W36" i="6"/>
  <c r="X36" i="6" s="1"/>
  <c r="L36" i="6"/>
  <c r="M36" i="6" s="1"/>
  <c r="W34" i="6"/>
  <c r="X34" i="6" s="1"/>
  <c r="L34" i="6"/>
  <c r="W33" i="6"/>
  <c r="X33" i="6" s="1"/>
  <c r="L33" i="6"/>
  <c r="M33" i="6" s="1"/>
  <c r="W32" i="6"/>
  <c r="X32" i="6"/>
  <c r="Z32" i="6" s="1"/>
  <c r="L32" i="6"/>
  <c r="M32" i="6"/>
  <c r="M34" i="6"/>
  <c r="M39" i="6"/>
  <c r="M40" i="6"/>
  <c r="M41" i="6"/>
  <c r="W31" i="6"/>
  <c r="X31" i="6" s="1"/>
  <c r="L31" i="6"/>
  <c r="M31" i="6" s="1"/>
  <c r="Z31" i="6" s="1"/>
  <c r="W30" i="6"/>
  <c r="X30" i="6" s="1"/>
  <c r="L30" i="6"/>
  <c r="W28" i="6"/>
  <c r="X28" i="6" s="1"/>
  <c r="L28" i="6"/>
  <c r="W29" i="6"/>
  <c r="X29" i="6" s="1"/>
  <c r="L29" i="6"/>
  <c r="W27" i="6"/>
  <c r="X27" i="6" s="1"/>
  <c r="L27" i="6"/>
  <c r="W26" i="6"/>
  <c r="X26" i="6"/>
  <c r="L26" i="6"/>
  <c r="M26" i="6" s="1"/>
  <c r="W25" i="6"/>
  <c r="X25" i="6" s="1"/>
  <c r="L25" i="6"/>
  <c r="M25" i="6" s="1"/>
  <c r="W24" i="6"/>
  <c r="X24" i="6" s="1"/>
  <c r="L24" i="6"/>
  <c r="M24" i="6" s="1"/>
  <c r="M27" i="6"/>
  <c r="M29" i="6"/>
  <c r="M28" i="6"/>
  <c r="M30" i="6"/>
  <c r="U51" i="6"/>
  <c r="Z42" i="6" l="1"/>
  <c r="Z41" i="6"/>
  <c r="Z40" i="6"/>
  <c r="Z39" i="6"/>
  <c r="Z38" i="6"/>
  <c r="Z37" i="6"/>
  <c r="Z36" i="6"/>
  <c r="Z34" i="6"/>
  <c r="Z33" i="6"/>
  <c r="Z27" i="6"/>
  <c r="Z30" i="6"/>
  <c r="Z28" i="6"/>
  <c r="Z29" i="6"/>
  <c r="Z26" i="6"/>
  <c r="Z25" i="6"/>
  <c r="Z24" i="6"/>
  <c r="H14" i="15"/>
  <c r="H29" i="15"/>
  <c r="H5" i="15"/>
  <c r="E15" i="15" l="1"/>
  <c r="S51" i="6"/>
  <c r="V51" i="6"/>
  <c r="T51" i="6"/>
  <c r="W3" i="6" l="1"/>
  <c r="X3" i="6" s="1"/>
  <c r="W4" i="6"/>
  <c r="X4" i="6" s="1"/>
  <c r="W5" i="6"/>
  <c r="X5" i="6" s="1"/>
  <c r="W6" i="6"/>
  <c r="X6" i="6" s="1"/>
  <c r="W7" i="6"/>
  <c r="X7" i="6" s="1"/>
  <c r="W8" i="6"/>
  <c r="X8" i="6" s="1"/>
  <c r="W9" i="6"/>
  <c r="X9" i="6" s="1"/>
  <c r="W10" i="6"/>
  <c r="X10" i="6" s="1"/>
  <c r="W11" i="6"/>
  <c r="X11" i="6" s="1"/>
  <c r="W12" i="6"/>
  <c r="X12" i="6" s="1"/>
  <c r="W13" i="6"/>
  <c r="X13" i="6" s="1"/>
  <c r="W14" i="6"/>
  <c r="X14" i="6" s="1"/>
  <c r="W15" i="6"/>
  <c r="X15" i="6" s="1"/>
  <c r="W16" i="6"/>
  <c r="X16" i="6" s="1"/>
  <c r="W17" i="6"/>
  <c r="X17" i="6" s="1"/>
  <c r="W18" i="6"/>
  <c r="X18" i="6" s="1"/>
  <c r="W19" i="6"/>
  <c r="X19" i="6" s="1"/>
  <c r="W20" i="6"/>
  <c r="X20" i="6" s="1"/>
  <c r="W21" i="6"/>
  <c r="X21" i="6" s="1"/>
  <c r="W22" i="6"/>
  <c r="X22" i="6" s="1"/>
  <c r="W23" i="6"/>
  <c r="X23" i="6" s="1"/>
  <c r="W44" i="6"/>
  <c r="X44" i="6" s="1"/>
  <c r="W45" i="6"/>
  <c r="X45" i="6" s="1"/>
  <c r="W46" i="6"/>
  <c r="X46" i="6" s="1"/>
  <c r="W47" i="6"/>
  <c r="X47" i="6" s="1"/>
  <c r="W48" i="6"/>
  <c r="X48" i="6" s="1"/>
  <c r="W49" i="6"/>
  <c r="X49" i="6" s="1"/>
  <c r="W50" i="6"/>
  <c r="X50" i="6" s="1"/>
  <c r="L3" i="6"/>
  <c r="L4" i="6"/>
  <c r="L5" i="6"/>
  <c r="L6" i="6"/>
  <c r="L7" i="6"/>
  <c r="L8" i="6"/>
  <c r="L9" i="6"/>
  <c r="L10" i="6"/>
  <c r="L11" i="6"/>
  <c r="L12" i="6"/>
  <c r="L13" i="6"/>
  <c r="L14" i="6"/>
  <c r="L15" i="6"/>
  <c r="L16" i="6"/>
  <c r="L17" i="6"/>
  <c r="L18" i="6"/>
  <c r="L19" i="6"/>
  <c r="L20" i="6"/>
  <c r="M20" i="6" s="1"/>
  <c r="L21" i="6"/>
  <c r="L22" i="6"/>
  <c r="L23" i="6"/>
  <c r="L44" i="6"/>
  <c r="M44" i="6" s="1"/>
  <c r="L45" i="6"/>
  <c r="M45" i="6" s="1"/>
  <c r="L46" i="6"/>
  <c r="M46" i="6" s="1"/>
  <c r="L47" i="6"/>
  <c r="M47" i="6" s="1"/>
  <c r="Z47" i="6" s="1"/>
  <c r="L48" i="6"/>
  <c r="M48" i="6" s="1"/>
  <c r="Z48" i="6" s="1"/>
  <c r="L49" i="6"/>
  <c r="M49" i="6" s="1"/>
  <c r="Z49" i="6" s="1"/>
  <c r="L50" i="6"/>
  <c r="M50" i="6" s="1"/>
  <c r="Z50" i="6" s="1"/>
  <c r="W2" i="6"/>
  <c r="X2" i="6" s="1"/>
  <c r="L2" i="6"/>
  <c r="M2" i="6" s="1"/>
  <c r="Z46" i="6" l="1"/>
  <c r="Z44" i="6"/>
  <c r="Z45" i="6"/>
  <c r="Z2" i="6"/>
  <c r="Y2" i="6"/>
  <c r="M3" i="6" l="1"/>
  <c r="Z3" i="6" s="1"/>
  <c r="M4" i="6"/>
  <c r="Z4" i="6" s="1"/>
  <c r="M5" i="6"/>
  <c r="Z5" i="6" s="1"/>
  <c r="M6" i="6"/>
  <c r="Z6" i="6" s="1"/>
  <c r="M7" i="6"/>
  <c r="Z7" i="6" s="1"/>
  <c r="M8" i="6"/>
  <c r="Z8" i="6" s="1"/>
  <c r="M9" i="6"/>
  <c r="Z9" i="6" s="1"/>
  <c r="M10" i="6"/>
  <c r="Z10" i="6" s="1"/>
  <c r="M11" i="6"/>
  <c r="Z11" i="6" s="1"/>
  <c r="M12" i="6"/>
  <c r="Z12" i="6" s="1"/>
  <c r="M13" i="6"/>
  <c r="Z13" i="6" s="1"/>
  <c r="M14" i="6"/>
  <c r="Z14" i="6" s="1"/>
  <c r="M15" i="6"/>
  <c r="Z15" i="6" s="1"/>
  <c r="M16" i="6"/>
  <c r="Z16" i="6" s="1"/>
  <c r="M17" i="6"/>
  <c r="Z17" i="6" s="1"/>
  <c r="M18" i="6"/>
  <c r="Z18" i="6" s="1"/>
  <c r="M19" i="6"/>
  <c r="Z19" i="6" s="1"/>
  <c r="Z20" i="6"/>
  <c r="M21" i="6"/>
  <c r="Z21" i="6" s="1"/>
  <c r="M22" i="6"/>
  <c r="Z22" i="6" s="1"/>
  <c r="M23" i="6"/>
  <c r="Z23" i="6" s="1"/>
  <c r="K27" i="15"/>
  <c r="K29" i="15" s="1"/>
  <c r="K19" i="15"/>
  <c r="K23" i="15" s="1"/>
  <c r="H27" i="15"/>
  <c r="H19" i="15"/>
  <c r="H24" i="15" s="1"/>
  <c r="E27" i="15"/>
  <c r="E29" i="15" s="1"/>
  <c r="E19" i="15"/>
  <c r="E24" i="15" s="1"/>
  <c r="K12" i="15"/>
  <c r="K14" i="15" s="1"/>
  <c r="K5" i="15"/>
  <c r="K9" i="15" s="1"/>
  <c r="H12" i="15"/>
  <c r="H9" i="15"/>
  <c r="E12" i="15"/>
  <c r="E14" i="15" s="1"/>
  <c r="E6" i="15"/>
  <c r="B19" i="15"/>
  <c r="B24" i="15" s="1"/>
  <c r="B27" i="15"/>
  <c r="B12" i="15"/>
  <c r="B14" i="15" s="1"/>
  <c r="B5" i="15"/>
  <c r="B9" i="15" s="1"/>
  <c r="H23" i="15" l="1"/>
  <c r="E23" i="15"/>
  <c r="K6" i="15"/>
  <c r="E9" i="15"/>
  <c r="K24" i="15"/>
  <c r="H6" i="15"/>
  <c r="B29" i="15"/>
  <c r="B23" i="15"/>
  <c r="B6" i="15"/>
  <c r="D41" i="1"/>
  <c r="G41" i="1"/>
  <c r="H41" i="1" s="1"/>
  <c r="I41" i="1"/>
  <c r="K41" i="1" s="1"/>
  <c r="J41" i="1"/>
  <c r="L41" i="1"/>
  <c r="D42" i="1"/>
  <c r="G42" i="1"/>
  <c r="H42" i="1" s="1"/>
  <c r="I42" i="1"/>
  <c r="J42" i="1"/>
  <c r="K42" i="1" s="1"/>
  <c r="L42" i="1"/>
  <c r="D43" i="1"/>
  <c r="G43" i="1"/>
  <c r="H43" i="1" s="1"/>
  <c r="I43" i="1"/>
  <c r="K43" i="1" s="1"/>
  <c r="J43" i="1"/>
  <c r="L43" i="1"/>
  <c r="D44" i="1"/>
  <c r="G44" i="1"/>
  <c r="H44" i="1" s="1"/>
  <c r="I44" i="1"/>
  <c r="J44" i="1"/>
  <c r="L44" i="1"/>
  <c r="D45" i="1"/>
  <c r="G45" i="1"/>
  <c r="H45" i="1" s="1"/>
  <c r="I45" i="1"/>
  <c r="J45" i="1"/>
  <c r="L45" i="1"/>
  <c r="D46" i="1"/>
  <c r="G46" i="1"/>
  <c r="H46" i="1"/>
  <c r="I46" i="1"/>
  <c r="J46" i="1"/>
  <c r="K46" i="1" s="1"/>
  <c r="L46" i="1"/>
  <c r="D47" i="1"/>
  <c r="G47" i="1"/>
  <c r="H47" i="1" s="1"/>
  <c r="I47" i="1"/>
  <c r="J47" i="1"/>
  <c r="K47" i="1"/>
  <c r="L47" i="1"/>
  <c r="D48" i="1"/>
  <c r="G48" i="1"/>
  <c r="H48" i="1"/>
  <c r="I48" i="1"/>
  <c r="J48" i="1"/>
  <c r="L48" i="1"/>
  <c r="D49" i="1"/>
  <c r="G49" i="1"/>
  <c r="H49" i="1" s="1"/>
  <c r="I49" i="1"/>
  <c r="J49" i="1"/>
  <c r="L49" i="1"/>
  <c r="D50" i="1"/>
  <c r="G50" i="1"/>
  <c r="H50" i="1"/>
  <c r="I50" i="1"/>
  <c r="J50" i="1"/>
  <c r="L50" i="1"/>
  <c r="D51" i="1"/>
  <c r="G51" i="1"/>
  <c r="H51" i="1" s="1"/>
  <c r="I51" i="1"/>
  <c r="J51" i="1"/>
  <c r="K51" i="1"/>
  <c r="L51" i="1"/>
  <c r="D52" i="1"/>
  <c r="G52" i="1"/>
  <c r="H52" i="1"/>
  <c r="I52" i="1"/>
  <c r="K52" i="1" s="1"/>
  <c r="J52" i="1"/>
  <c r="L52" i="1"/>
  <c r="D53" i="1"/>
  <c r="G53" i="1"/>
  <c r="H53" i="1" s="1"/>
  <c r="I53" i="1"/>
  <c r="J53" i="1"/>
  <c r="L53" i="1"/>
  <c r="D54" i="1"/>
  <c r="G54" i="1"/>
  <c r="H54" i="1"/>
  <c r="I54" i="1"/>
  <c r="J54" i="1"/>
  <c r="K54" i="1" s="1"/>
  <c r="L54" i="1"/>
  <c r="D55" i="1"/>
  <c r="G55" i="1"/>
  <c r="H55" i="1" s="1"/>
  <c r="I55" i="1"/>
  <c r="K55" i="1" s="1"/>
  <c r="J55" i="1"/>
  <c r="L55" i="1"/>
  <c r="D56" i="1"/>
  <c r="G56" i="1"/>
  <c r="H56" i="1"/>
  <c r="I56" i="1"/>
  <c r="J56" i="1"/>
  <c r="L56" i="1"/>
  <c r="D57" i="1"/>
  <c r="G57" i="1"/>
  <c r="H57" i="1" s="1"/>
  <c r="I57" i="1"/>
  <c r="K57" i="1" s="1"/>
  <c r="J57" i="1"/>
  <c r="L57" i="1"/>
  <c r="D58" i="1"/>
  <c r="G58" i="1"/>
  <c r="H58" i="1" s="1"/>
  <c r="I58" i="1"/>
  <c r="J58" i="1"/>
  <c r="K58" i="1" s="1"/>
  <c r="L58" i="1"/>
  <c r="D59" i="1"/>
  <c r="G59" i="1"/>
  <c r="H59" i="1" s="1"/>
  <c r="I59" i="1"/>
  <c r="K59" i="1" s="1"/>
  <c r="J59" i="1"/>
  <c r="L59" i="1"/>
  <c r="D60" i="1"/>
  <c r="G60" i="1"/>
  <c r="H60" i="1" s="1"/>
  <c r="I60" i="1"/>
  <c r="J60" i="1"/>
  <c r="L60" i="1"/>
  <c r="D61" i="1"/>
  <c r="G61" i="1"/>
  <c r="H61" i="1" s="1"/>
  <c r="I61" i="1"/>
  <c r="J61" i="1"/>
  <c r="L61" i="1"/>
  <c r="D62" i="1"/>
  <c r="G62" i="1"/>
  <c r="H62" i="1"/>
  <c r="I62" i="1"/>
  <c r="J62" i="1"/>
  <c r="K62" i="1" s="1"/>
  <c r="L62" i="1"/>
  <c r="D63" i="1"/>
  <c r="G63" i="1"/>
  <c r="H63" i="1" s="1"/>
  <c r="I63" i="1"/>
  <c r="J63" i="1"/>
  <c r="K63" i="1"/>
  <c r="L63" i="1"/>
  <c r="D64" i="1"/>
  <c r="G64" i="1"/>
  <c r="H64" i="1"/>
  <c r="I64" i="1"/>
  <c r="J64" i="1"/>
  <c r="L64" i="1"/>
  <c r="D65" i="1"/>
  <c r="G65" i="1"/>
  <c r="H65" i="1" s="1"/>
  <c r="I65" i="1"/>
  <c r="J65" i="1"/>
  <c r="L65" i="1"/>
  <c r="D66" i="1"/>
  <c r="G66" i="1"/>
  <c r="H66" i="1"/>
  <c r="I66" i="1"/>
  <c r="J66" i="1"/>
  <c r="L66" i="1"/>
  <c r="D67" i="1"/>
  <c r="G67" i="1"/>
  <c r="H67" i="1" s="1"/>
  <c r="I67" i="1"/>
  <c r="J67" i="1"/>
  <c r="K67" i="1"/>
  <c r="L67" i="1"/>
  <c r="D68" i="1"/>
  <c r="G68" i="1"/>
  <c r="H68" i="1"/>
  <c r="I68" i="1"/>
  <c r="K68" i="1" s="1"/>
  <c r="J68" i="1"/>
  <c r="L68" i="1"/>
  <c r="D69" i="1"/>
  <c r="G69" i="1"/>
  <c r="H69" i="1" s="1"/>
  <c r="I69" i="1"/>
  <c r="J69" i="1"/>
  <c r="L69" i="1"/>
  <c r="D70" i="1"/>
  <c r="G70" i="1"/>
  <c r="H70" i="1"/>
  <c r="I70" i="1"/>
  <c r="J70" i="1"/>
  <c r="K70" i="1" s="1"/>
  <c r="L70" i="1"/>
  <c r="D71" i="1"/>
  <c r="G71" i="1"/>
  <c r="H71" i="1" s="1"/>
  <c r="I71" i="1"/>
  <c r="K71" i="1" s="1"/>
  <c r="J71" i="1"/>
  <c r="L71" i="1"/>
  <c r="D72" i="1"/>
  <c r="G72" i="1"/>
  <c r="H72" i="1"/>
  <c r="I72" i="1"/>
  <c r="J72" i="1"/>
  <c r="L72" i="1"/>
  <c r="D73" i="1"/>
  <c r="G73" i="1"/>
  <c r="H73" i="1" s="1"/>
  <c r="I73" i="1"/>
  <c r="K73" i="1" s="1"/>
  <c r="J73" i="1"/>
  <c r="L73" i="1"/>
  <c r="D74" i="1"/>
  <c r="G74" i="1"/>
  <c r="H74" i="1" s="1"/>
  <c r="I74" i="1"/>
  <c r="J74" i="1"/>
  <c r="K74" i="1" s="1"/>
  <c r="L74" i="1"/>
  <c r="D75" i="1"/>
  <c r="G75" i="1"/>
  <c r="H75" i="1" s="1"/>
  <c r="I75" i="1"/>
  <c r="K75" i="1" s="1"/>
  <c r="J75" i="1"/>
  <c r="L75" i="1"/>
  <c r="D76" i="1"/>
  <c r="G76" i="1"/>
  <c r="H76" i="1" s="1"/>
  <c r="I76" i="1"/>
  <c r="J76" i="1"/>
  <c r="L76" i="1"/>
  <c r="D77" i="1"/>
  <c r="G77" i="1"/>
  <c r="H77" i="1" s="1"/>
  <c r="I77" i="1"/>
  <c r="J77" i="1"/>
  <c r="L77" i="1"/>
  <c r="D78" i="1"/>
  <c r="G78" i="1"/>
  <c r="H78" i="1"/>
  <c r="I78" i="1"/>
  <c r="J78" i="1"/>
  <c r="K78" i="1" s="1"/>
  <c r="L78" i="1"/>
  <c r="D79" i="1"/>
  <c r="G79" i="1"/>
  <c r="H79" i="1" s="1"/>
  <c r="I79" i="1"/>
  <c r="J79" i="1"/>
  <c r="K79" i="1"/>
  <c r="L79" i="1"/>
  <c r="D80" i="1"/>
  <c r="G80" i="1"/>
  <c r="H80" i="1"/>
  <c r="I80" i="1"/>
  <c r="J80" i="1"/>
  <c r="L80" i="1"/>
  <c r="D81" i="1"/>
  <c r="G81" i="1"/>
  <c r="H81" i="1" s="1"/>
  <c r="I81" i="1"/>
  <c r="J81" i="1"/>
  <c r="L81" i="1"/>
  <c r="D82" i="1"/>
  <c r="G82" i="1"/>
  <c r="H82" i="1"/>
  <c r="I82" i="1"/>
  <c r="J82" i="1"/>
  <c r="L82" i="1"/>
  <c r="D83" i="1"/>
  <c r="G83" i="1"/>
  <c r="H83" i="1" s="1"/>
  <c r="I83" i="1"/>
  <c r="J83" i="1"/>
  <c r="K83" i="1"/>
  <c r="L83" i="1"/>
  <c r="D27" i="1"/>
  <c r="G27" i="1"/>
  <c r="H27" i="1" s="1"/>
  <c r="I27" i="1"/>
  <c r="J27" i="1"/>
  <c r="L27" i="1"/>
  <c r="D28" i="1"/>
  <c r="G28" i="1"/>
  <c r="H28" i="1" s="1"/>
  <c r="I28" i="1"/>
  <c r="J28" i="1"/>
  <c r="L28" i="1"/>
  <c r="D29" i="1"/>
  <c r="G29" i="1"/>
  <c r="H29" i="1" s="1"/>
  <c r="I29" i="1"/>
  <c r="J29" i="1"/>
  <c r="L29" i="1"/>
  <c r="D30" i="1"/>
  <c r="G30" i="1"/>
  <c r="H30" i="1" s="1"/>
  <c r="I30" i="1"/>
  <c r="J30" i="1"/>
  <c r="L30" i="1"/>
  <c r="D31" i="1"/>
  <c r="G31" i="1"/>
  <c r="H31" i="1" s="1"/>
  <c r="I31" i="1"/>
  <c r="J31" i="1"/>
  <c r="L31" i="1"/>
  <c r="D32" i="1"/>
  <c r="G32" i="1"/>
  <c r="H32" i="1" s="1"/>
  <c r="I32" i="1"/>
  <c r="J32" i="1"/>
  <c r="L32" i="1"/>
  <c r="D33" i="1"/>
  <c r="G33" i="1"/>
  <c r="H33" i="1" s="1"/>
  <c r="I33" i="1"/>
  <c r="J33" i="1"/>
  <c r="L33" i="1"/>
  <c r="D34" i="1"/>
  <c r="G34" i="1"/>
  <c r="H34" i="1" s="1"/>
  <c r="I34" i="1"/>
  <c r="J34" i="1"/>
  <c r="L34" i="1"/>
  <c r="D35" i="1"/>
  <c r="G35" i="1"/>
  <c r="H35" i="1" s="1"/>
  <c r="I35" i="1"/>
  <c r="J35" i="1"/>
  <c r="L35" i="1"/>
  <c r="D36" i="1"/>
  <c r="G36" i="1"/>
  <c r="H36" i="1" s="1"/>
  <c r="I36" i="1"/>
  <c r="J36" i="1"/>
  <c r="L36" i="1"/>
  <c r="D37" i="1"/>
  <c r="G37" i="1"/>
  <c r="H37" i="1" s="1"/>
  <c r="I37" i="1"/>
  <c r="J37" i="1"/>
  <c r="K37" i="1" s="1"/>
  <c r="L37" i="1"/>
  <c r="D38" i="1"/>
  <c r="G38" i="1"/>
  <c r="H38" i="1" s="1"/>
  <c r="I38" i="1"/>
  <c r="J38" i="1"/>
  <c r="L38" i="1"/>
  <c r="D39" i="1"/>
  <c r="G39" i="1"/>
  <c r="H39" i="1" s="1"/>
  <c r="I39" i="1"/>
  <c r="J39" i="1"/>
  <c r="L39" i="1"/>
  <c r="D40" i="1"/>
  <c r="G40" i="1"/>
  <c r="H40" i="1" s="1"/>
  <c r="I40" i="1"/>
  <c r="J40" i="1"/>
  <c r="L40" i="1"/>
  <c r="D15" i="1"/>
  <c r="H15" i="1"/>
  <c r="I15" i="1"/>
  <c r="J15" i="1"/>
  <c r="L15" i="1"/>
  <c r="D16" i="1"/>
  <c r="G16" i="1"/>
  <c r="H16" i="1" s="1"/>
  <c r="I16" i="1"/>
  <c r="J16" i="1"/>
  <c r="L16" i="1"/>
  <c r="D17" i="1"/>
  <c r="G17" i="1"/>
  <c r="H17" i="1" s="1"/>
  <c r="I17" i="1"/>
  <c r="J17" i="1"/>
  <c r="L17" i="1"/>
  <c r="D18" i="1"/>
  <c r="G18" i="1"/>
  <c r="H18" i="1" s="1"/>
  <c r="I18" i="1"/>
  <c r="J18" i="1"/>
  <c r="L18" i="1"/>
  <c r="D19" i="1"/>
  <c r="G19" i="1"/>
  <c r="H19" i="1" s="1"/>
  <c r="I19" i="1"/>
  <c r="J19" i="1"/>
  <c r="L19" i="1"/>
  <c r="D20" i="1"/>
  <c r="G20" i="1"/>
  <c r="H20" i="1" s="1"/>
  <c r="I20" i="1"/>
  <c r="J20" i="1"/>
  <c r="L20" i="1"/>
  <c r="D21" i="1"/>
  <c r="G21" i="1"/>
  <c r="H21" i="1" s="1"/>
  <c r="I21" i="1"/>
  <c r="J21" i="1"/>
  <c r="L21" i="1"/>
  <c r="D22" i="1"/>
  <c r="H22" i="1"/>
  <c r="I22" i="1"/>
  <c r="K22" i="1" s="1"/>
  <c r="J22" i="1"/>
  <c r="L22" i="1"/>
  <c r="D23" i="1"/>
  <c r="G23" i="1"/>
  <c r="H23" i="1" s="1"/>
  <c r="I23" i="1"/>
  <c r="K23" i="1" s="1"/>
  <c r="J23" i="1"/>
  <c r="L23" i="1"/>
  <c r="D24" i="1"/>
  <c r="G24" i="1"/>
  <c r="H24" i="1" s="1"/>
  <c r="I24" i="1"/>
  <c r="J24" i="1"/>
  <c r="L24" i="1"/>
  <c r="D25" i="1"/>
  <c r="G25" i="1"/>
  <c r="H25" i="1"/>
  <c r="I25" i="1"/>
  <c r="J25" i="1"/>
  <c r="L25" i="1"/>
  <c r="D26" i="1"/>
  <c r="G26" i="1"/>
  <c r="H26" i="1" s="1"/>
  <c r="I26" i="1"/>
  <c r="J26" i="1"/>
  <c r="L26" i="1"/>
  <c r="B84" i="1"/>
  <c r="C84" i="1"/>
  <c r="E84" i="1"/>
  <c r="F84" i="1"/>
  <c r="I78" i="6"/>
  <c r="N78" i="6"/>
  <c r="O78" i="6"/>
  <c r="P87" i="6"/>
  <c r="G54" i="10"/>
  <c r="H54" i="10"/>
  <c r="I54" i="10"/>
  <c r="J63" i="10"/>
  <c r="D8" i="1"/>
  <c r="H8" i="1"/>
  <c r="I8" i="1"/>
  <c r="J8" i="1"/>
  <c r="L8" i="1"/>
  <c r="D9" i="1"/>
  <c r="H9" i="1"/>
  <c r="I9" i="1"/>
  <c r="J9" i="1"/>
  <c r="L9" i="1"/>
  <c r="D10" i="1"/>
  <c r="G10" i="1"/>
  <c r="H10" i="1" s="1"/>
  <c r="I10" i="1"/>
  <c r="J10" i="1"/>
  <c r="L10" i="1"/>
  <c r="D11" i="1"/>
  <c r="H11" i="1"/>
  <c r="I11" i="1"/>
  <c r="J11" i="1"/>
  <c r="L11" i="1"/>
  <c r="D12" i="1"/>
  <c r="G12" i="1"/>
  <c r="H12" i="1" s="1"/>
  <c r="I12" i="1"/>
  <c r="J12" i="1"/>
  <c r="L12" i="1"/>
  <c r="D13" i="1"/>
  <c r="G13" i="1"/>
  <c r="H13" i="1" s="1"/>
  <c r="I13" i="1"/>
  <c r="J13" i="1"/>
  <c r="L13" i="1"/>
  <c r="D14" i="1"/>
  <c r="G14" i="1"/>
  <c r="H14" i="1" s="1"/>
  <c r="I14" i="1"/>
  <c r="J14" i="1"/>
  <c r="L14" i="1"/>
  <c r="K49" i="1" l="1"/>
  <c r="K77" i="1"/>
  <c r="K72" i="1"/>
  <c r="K61" i="1"/>
  <c r="K56" i="1"/>
  <c r="K45" i="1"/>
  <c r="K81" i="1"/>
  <c r="K76" i="1"/>
  <c r="K65" i="1"/>
  <c r="K60" i="1"/>
  <c r="K44" i="1"/>
  <c r="K26" i="1"/>
  <c r="K29" i="1"/>
  <c r="K82" i="1"/>
  <c r="K80" i="1"/>
  <c r="K69" i="1"/>
  <c r="K66" i="1"/>
  <c r="K64" i="1"/>
  <c r="K53" i="1"/>
  <c r="K50" i="1"/>
  <c r="K48" i="1"/>
  <c r="K24" i="1"/>
  <c r="K20" i="1"/>
  <c r="K16" i="1"/>
  <c r="K38" i="1"/>
  <c r="K30" i="1"/>
  <c r="K25" i="1"/>
  <c r="K21" i="1"/>
  <c r="K17" i="1"/>
  <c r="K39" i="1"/>
  <c r="K33" i="1"/>
  <c r="K32" i="1"/>
  <c r="K40" i="1"/>
  <c r="K31" i="1"/>
  <c r="K19" i="1"/>
  <c r="K35" i="1"/>
  <c r="K27" i="1"/>
  <c r="K18" i="1"/>
  <c r="K34" i="1"/>
  <c r="K15" i="1"/>
  <c r="K36" i="1"/>
  <c r="K28" i="1"/>
  <c r="I84" i="1"/>
  <c r="L84" i="1"/>
  <c r="J84" i="1"/>
  <c r="G84" i="1"/>
  <c r="D84" i="1"/>
  <c r="B3" i="1" s="1"/>
  <c r="K14" i="1"/>
  <c r="K12" i="1"/>
  <c r="K13" i="1"/>
  <c r="K11" i="1"/>
  <c r="K8" i="1"/>
  <c r="K10" i="1"/>
  <c r="K9" i="1"/>
  <c r="H84" i="1"/>
  <c r="K84" i="1" l="1"/>
  <c r="I3" i="1"/>
  <c r="G3" i="1"/>
</calcChain>
</file>

<file path=xl/sharedStrings.xml><?xml version="1.0" encoding="utf-8"?>
<sst xmlns="http://schemas.openxmlformats.org/spreadsheetml/2006/main" count="644" uniqueCount="296">
  <si>
    <t>勝率</t>
  </si>
  <si>
    <t>平均利益</t>
  </si>
  <si>
    <t>平均損失</t>
  </si>
  <si>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</si>
  <si>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</si>
  <si>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</si>
  <si>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</si>
  <si>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</si>
  <si>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</si>
  <si>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</si>
  <si>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</si>
  <si>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</si>
  <si>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</si>
  <si>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</si>
  <si>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</si>
  <si>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</si>
  <si>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</si>
  <si>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</si>
  <si>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USD/JPY</t>
  </si>
  <si>
    <t>買い</t>
  </si>
  <si>
    <t>1万通貨</t>
  </si>
  <si>
    <t>PB</t>
  </si>
  <si>
    <t>60分</t>
  </si>
  <si>
    <t>2015.07.02.10:00</t>
  </si>
  <si>
    <t>2015.07.02.15:00</t>
  </si>
  <si>
    <t>ストップ切り上げ</t>
  </si>
  <si>
    <t>勝ち</t>
  </si>
  <si>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</si>
  <si>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</si>
  <si>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</si>
  <si>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</si>
  <si>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</si>
  <si>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</si>
  <si>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</si>
  <si>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</si>
  <si>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</si>
  <si>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</si>
  <si>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</si>
  <si>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</si>
  <si>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</si>
  <si>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</si>
  <si>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</si>
  <si>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</si>
  <si>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最大連勝数</t>
  </si>
  <si>
    <t>最大連敗数</t>
  </si>
  <si>
    <t>最大DD(pips)</t>
  </si>
  <si>
    <t>エントリー手法別エントリー回数</t>
  </si>
  <si>
    <t>損益pips</t>
  </si>
  <si>
    <t>リベンジャーズ</t>
  </si>
  <si>
    <t>PAリベンジャーズ</t>
  </si>
  <si>
    <t>TJK</t>
  </si>
  <si>
    <t>HIS +1010</t>
  </si>
  <si>
    <t>RF +1010</t>
  </si>
  <si>
    <t>１．今、のあなたの現状を書いてください。</t>
  </si>
  <si>
    <t>（投資歴はどれくらいなのか、現状は勝てているのか負けているか？など）</t>
  </si>
  <si>
    <t>気づき：</t>
  </si>
  <si>
    <t>Currency</t>
    <phoneticPr fontId="10"/>
  </si>
  <si>
    <t>Buy/Sell</t>
    <phoneticPr fontId="10"/>
  </si>
  <si>
    <t>Lot</t>
    <phoneticPr fontId="10"/>
  </si>
  <si>
    <t>Method</t>
    <phoneticPr fontId="10"/>
  </si>
  <si>
    <t>Time Frame</t>
    <phoneticPr fontId="10"/>
  </si>
  <si>
    <t>Entry Time</t>
    <phoneticPr fontId="10"/>
  </si>
  <si>
    <t>Closing Time Frame</t>
    <phoneticPr fontId="10"/>
  </si>
  <si>
    <t>Closing Time</t>
    <phoneticPr fontId="10"/>
  </si>
  <si>
    <t>Closing Price</t>
    <phoneticPr fontId="10"/>
  </si>
  <si>
    <t>Closing Method</t>
    <phoneticPr fontId="10"/>
  </si>
  <si>
    <t>Win/Lose</t>
    <phoneticPr fontId="10"/>
  </si>
  <si>
    <t>Limit</t>
    <phoneticPr fontId="10"/>
  </si>
  <si>
    <t>Entry Rate</t>
    <phoneticPr fontId="10"/>
  </si>
  <si>
    <t>Stop</t>
    <phoneticPr fontId="10"/>
  </si>
  <si>
    <t>estprofit</t>
    <phoneticPr fontId="10"/>
  </si>
  <si>
    <t>Date</t>
    <phoneticPr fontId="10"/>
  </si>
  <si>
    <t>Image</t>
    <phoneticPr fontId="10"/>
  </si>
  <si>
    <t>Note</t>
    <phoneticPr fontId="10"/>
  </si>
  <si>
    <t>Risk/Rwd</t>
    <phoneticPr fontId="10"/>
  </si>
  <si>
    <t>2023年1月25日知識ゼロで初トレード</t>
    <rPh sb="4" eb="5">
      <t>ネン</t>
    </rPh>
    <rPh sb="6" eb="7">
      <t>ガツ</t>
    </rPh>
    <rPh sb="9" eb="10">
      <t>ヒ</t>
    </rPh>
    <rPh sb="10" eb="12">
      <t>チシキ</t>
    </rPh>
    <rPh sb="15" eb="16">
      <t>ハツ</t>
    </rPh>
    <phoneticPr fontId="10"/>
  </si>
  <si>
    <t>2月に2万円負けてYouTubeなどで調べ始めるがスキャルピングだったのでストレスが</t>
    <phoneticPr fontId="10"/>
  </si>
  <si>
    <t>半端なく挫折する。</t>
    <rPh sb="0" eb="2">
      <t>ハンパ</t>
    </rPh>
    <rPh sb="4" eb="6">
      <t>ザセツ</t>
    </rPh>
    <phoneticPr fontId="10"/>
  </si>
  <si>
    <t>入るまでMeta Traderの存在を知らなかった。CMAに入っても最初の頃はMT4とは検証の為の</t>
    <rPh sb="0" eb="1">
      <t>ハイ</t>
    </rPh>
    <rPh sb="16" eb="18">
      <t>ソンザイ</t>
    </rPh>
    <rPh sb="19" eb="20">
      <t>シ</t>
    </rPh>
    <rPh sb="30" eb="31">
      <t>ハイ</t>
    </rPh>
    <rPh sb="34" eb="36">
      <t>サイショ</t>
    </rPh>
    <rPh sb="37" eb="38">
      <t>コロ</t>
    </rPh>
    <rPh sb="44" eb="46">
      <t>ケンショウ</t>
    </rPh>
    <rPh sb="47" eb="48">
      <t>タメ</t>
    </rPh>
    <phoneticPr fontId="10"/>
  </si>
  <si>
    <t>ツールだと思っていてMT4でトレード出来る事を知らなかった。</t>
    <rPh sb="5" eb="6">
      <t>オモ</t>
    </rPh>
    <rPh sb="18" eb="20">
      <t>デキ</t>
    </rPh>
    <rPh sb="21" eb="22">
      <t>コト</t>
    </rPh>
    <rPh sb="23" eb="24">
      <t>シ</t>
    </rPh>
    <phoneticPr fontId="10"/>
  </si>
  <si>
    <t>PBのシステムが明確でストレスがない事に感銘を受けた。</t>
    <rPh sb="8" eb="10">
      <t>メイカク</t>
    </rPh>
    <rPh sb="18" eb="19">
      <t>コト</t>
    </rPh>
    <rPh sb="20" eb="22">
      <t>カンメイ</t>
    </rPh>
    <rPh sb="23" eb="24">
      <t>ウ</t>
    </rPh>
    <phoneticPr fontId="10"/>
  </si>
  <si>
    <t>Short</t>
    <phoneticPr fontId="16"/>
  </si>
  <si>
    <t>0618</t>
    <phoneticPr fontId="16"/>
  </si>
  <si>
    <t>Stop</t>
    <phoneticPr fontId="16"/>
  </si>
  <si>
    <t>Entry</t>
    <phoneticPr fontId="16"/>
  </si>
  <si>
    <t>Limit</t>
    <phoneticPr fontId="16"/>
  </si>
  <si>
    <t>Rsk/Rwd</t>
    <phoneticPr fontId="16"/>
  </si>
  <si>
    <t>Estimated Profit</t>
    <phoneticPr fontId="10"/>
  </si>
  <si>
    <t>Budget</t>
    <phoneticPr fontId="10"/>
  </si>
  <si>
    <t>Stop Loss %</t>
    <phoneticPr fontId="10"/>
  </si>
  <si>
    <t>Stop Loss Pips</t>
    <phoneticPr fontId="10"/>
  </si>
  <si>
    <t>Price/Pip</t>
    <phoneticPr fontId="10"/>
  </si>
  <si>
    <t>Long</t>
    <phoneticPr fontId="16"/>
  </si>
  <si>
    <t>GBPJPY</t>
    <phoneticPr fontId="10"/>
  </si>
  <si>
    <t>結果的に利益を伸ばせなかったことが多かった</t>
    <rPh sb="0" eb="3">
      <t>ケッカテキ</t>
    </rPh>
    <rPh sb="4" eb="6">
      <t>リエキ</t>
    </rPh>
    <rPh sb="7" eb="8">
      <t>ノ</t>
    </rPh>
    <rPh sb="17" eb="18">
      <t>オオ</t>
    </rPh>
    <phoneticPr fontId="10"/>
  </si>
  <si>
    <t>出来るようになって来た。</t>
    <rPh sb="0" eb="2">
      <t>デキ</t>
    </rPh>
    <rPh sb="9" eb="10">
      <t>キ</t>
    </rPh>
    <phoneticPr fontId="10"/>
  </si>
  <si>
    <t>最近は何もしなくても-0.618に到達することが多い事を経験し、途中のアップダウンを静観することが</t>
    <rPh sb="0" eb="2">
      <t>サイキン</t>
    </rPh>
    <rPh sb="3" eb="4">
      <t>ナニ</t>
    </rPh>
    <rPh sb="17" eb="19">
      <t>トウタツ</t>
    </rPh>
    <rPh sb="24" eb="25">
      <t>オオ</t>
    </rPh>
    <rPh sb="26" eb="27">
      <t>コト</t>
    </rPh>
    <rPh sb="28" eb="30">
      <t>ケイケン</t>
    </rPh>
    <rPh sb="32" eb="34">
      <t>トチュウ</t>
    </rPh>
    <rPh sb="42" eb="44">
      <t>セイカン</t>
    </rPh>
    <phoneticPr fontId="10"/>
  </si>
  <si>
    <t>またいつも見ていたYouTuberのトレーダーが日本の証券会社のアプリを使っていた為CMAに</t>
    <rPh sb="5" eb="6">
      <t>ミ</t>
    </rPh>
    <rPh sb="24" eb="26">
      <t>ニホン</t>
    </rPh>
    <phoneticPr fontId="10"/>
  </si>
  <si>
    <t>2月からCMAのメルマガを受け取っていたが懐疑心から全然読んでいなく4月半ばの週末に2か月分</t>
    <rPh sb="1" eb="2">
      <t>ガツ</t>
    </rPh>
    <rPh sb="13" eb="14">
      <t>ウ</t>
    </rPh>
    <rPh sb="15" eb="16">
      <t>ト</t>
    </rPh>
    <rPh sb="21" eb="24">
      <t>カイギシン</t>
    </rPh>
    <rPh sb="26" eb="28">
      <t>ゼンゼン</t>
    </rPh>
    <rPh sb="28" eb="29">
      <t>ヨ</t>
    </rPh>
    <rPh sb="35" eb="37">
      <t>ガツナカ</t>
    </rPh>
    <rPh sb="39" eb="41">
      <t>シュウマツ</t>
    </rPh>
    <rPh sb="44" eb="46">
      <t>ゲツブン</t>
    </rPh>
    <phoneticPr fontId="10"/>
  </si>
  <si>
    <t>5月2日入塾 CMAに入るまでの資金ロスは約2.5000円</t>
    <rPh sb="1" eb="2">
      <t>ガツ</t>
    </rPh>
    <rPh sb="3" eb="4">
      <t>ヒ</t>
    </rPh>
    <rPh sb="4" eb="6">
      <t>ニュウジュク</t>
    </rPh>
    <rPh sb="11" eb="12">
      <t>ハイ</t>
    </rPh>
    <rPh sb="16" eb="18">
      <t>シキン</t>
    </rPh>
    <rPh sb="21" eb="22">
      <t>ヤク</t>
    </rPh>
    <rPh sb="28" eb="29">
      <t>エン</t>
    </rPh>
    <phoneticPr fontId="10"/>
  </si>
  <si>
    <t>他にもリスクリワード、ロット数、予定獲得pips数、などが自動的に出るようにしました。</t>
    <rPh sb="0" eb="1">
      <t>ホカ</t>
    </rPh>
    <rPh sb="14" eb="15">
      <t>スウ</t>
    </rPh>
    <rPh sb="16" eb="20">
      <t>ヨテイカクトク</t>
    </rPh>
    <rPh sb="24" eb="25">
      <t>スウ</t>
    </rPh>
    <rPh sb="29" eb="32">
      <t>ジドウテキ</t>
    </rPh>
    <rPh sb="33" eb="34">
      <t>デ</t>
    </rPh>
    <phoneticPr fontId="10"/>
  </si>
  <si>
    <t>1ページ目もCMAのページからダウンロードしたものに手を加えさせていただき</t>
    <rPh sb="4" eb="5">
      <t>メ</t>
    </rPh>
    <rPh sb="26" eb="27">
      <t>テ</t>
    </rPh>
    <rPh sb="28" eb="29">
      <t>クワ</t>
    </rPh>
    <phoneticPr fontId="10"/>
  </si>
  <si>
    <t>同様の数値が自動的に出て来るようにしました。（まだ改良の余地あり）</t>
    <rPh sb="0" eb="2">
      <t>ドウヨウ</t>
    </rPh>
    <rPh sb="3" eb="5">
      <t>スウチ</t>
    </rPh>
    <rPh sb="6" eb="9">
      <t>ジドウテキ</t>
    </rPh>
    <rPh sb="10" eb="11">
      <t>デ</t>
    </rPh>
    <rPh sb="12" eb="13">
      <t>ク</t>
    </rPh>
    <rPh sb="25" eb="27">
      <t>カイリョウ</t>
    </rPh>
    <rPh sb="28" eb="30">
      <t>ヨチ</t>
    </rPh>
    <phoneticPr fontId="10"/>
  </si>
  <si>
    <t>トレードはほぼ仕事の合間にスマホでやっています</t>
    <rPh sb="7" eb="9">
      <t>シゴト</t>
    </rPh>
    <rPh sb="10" eb="12">
      <t>アイマ</t>
    </rPh>
    <phoneticPr fontId="10"/>
  </si>
  <si>
    <t>各数値を入力すると-0.618が出て来るように設定しました。（仕事中なのでエクセルは使えますがMT4は使えないので）</t>
    <rPh sb="0" eb="1">
      <t>カク</t>
    </rPh>
    <rPh sb="1" eb="3">
      <t>スウチ</t>
    </rPh>
    <rPh sb="4" eb="6">
      <t>ニュウリョク</t>
    </rPh>
    <rPh sb="16" eb="17">
      <t>デ</t>
    </rPh>
    <rPh sb="18" eb="19">
      <t>ク</t>
    </rPh>
    <rPh sb="23" eb="25">
      <t>セッテイ</t>
    </rPh>
    <rPh sb="31" eb="34">
      <t>シゴトチュウ</t>
    </rPh>
    <rPh sb="42" eb="43">
      <t>ツカ</t>
    </rPh>
    <rPh sb="51" eb="52">
      <t>ツカ</t>
    </rPh>
    <phoneticPr fontId="10"/>
  </si>
  <si>
    <r>
      <rPr>
        <sz val="12"/>
        <color indexed="8"/>
        <rFont val="ＭＳ Ｐゴシック"/>
        <family val="3"/>
        <charset val="128"/>
      </rPr>
      <t>※入力</t>
    </r>
  </si>
  <si>
    <r>
      <rPr>
        <b/>
        <sz val="12"/>
        <color indexed="8"/>
        <rFont val="ＭＳ Ｐゴシック"/>
        <family val="3"/>
        <charset val="128"/>
      </rPr>
      <t>初期資金</t>
    </r>
  </si>
  <si>
    <r>
      <rPr>
        <b/>
        <sz val="12"/>
        <color indexed="8"/>
        <rFont val="ＭＳ Ｐゴシック"/>
        <family val="3"/>
        <charset val="128"/>
      </rPr>
      <t>スタート日</t>
    </r>
  </si>
  <si>
    <r>
      <rPr>
        <b/>
        <sz val="12"/>
        <color indexed="8"/>
        <rFont val="ＭＳ Ｐゴシック"/>
        <family val="3"/>
        <charset val="128"/>
      </rPr>
      <t>現在資金</t>
    </r>
  </si>
  <si>
    <r>
      <rPr>
        <b/>
        <sz val="12"/>
        <color indexed="8"/>
        <rFont val="ＭＳ Ｐゴシック"/>
        <family val="3"/>
        <charset val="128"/>
      </rPr>
      <t>損切り</t>
    </r>
  </si>
  <si>
    <r>
      <rPr>
        <b/>
        <sz val="12"/>
        <color indexed="8"/>
        <rFont val="ＭＳ Ｐゴシック"/>
        <family val="3"/>
        <charset val="128"/>
      </rPr>
      <t>資金増減</t>
    </r>
  </si>
  <si>
    <r>
      <rPr>
        <sz val="12"/>
        <rFont val="ＭＳ Ｐゴシック"/>
        <family val="3"/>
        <charset val="128"/>
      </rPr>
      <t>※リスクリワードレシオ</t>
    </r>
  </si>
  <si>
    <r>
      <rPr>
        <sz val="12"/>
        <rFont val="ＭＳ Ｐゴシック"/>
        <family val="3"/>
        <charset val="128"/>
      </rPr>
      <t>※プロフィットファクター</t>
    </r>
  </si>
  <si>
    <t>スマホではフィボナッチの-0.618が出て来ない為このエクセルのタブ "Calculation"に</t>
    <rPh sb="19" eb="20">
      <t>デ</t>
    </rPh>
    <rPh sb="21" eb="22">
      <t>コ</t>
    </rPh>
    <rPh sb="24" eb="25">
      <t>タメ</t>
    </rPh>
    <phoneticPr fontId="10"/>
  </si>
  <si>
    <t>全て読み動画も全部見て入塾を考え始める</t>
    <rPh sb="0" eb="1">
      <t>スベ</t>
    </rPh>
    <rPh sb="2" eb="3">
      <t>ヨ</t>
    </rPh>
    <rPh sb="4" eb="6">
      <t>ドウガ</t>
    </rPh>
    <rPh sb="7" eb="9">
      <t>ゼンブ</t>
    </rPh>
    <rPh sb="9" eb="10">
      <t>ミ</t>
    </rPh>
    <rPh sb="11" eb="13">
      <t>ニュウジュク</t>
    </rPh>
    <rPh sb="14" eb="15">
      <t>カンガ</t>
    </rPh>
    <rPh sb="16" eb="17">
      <t>ハジ</t>
    </rPh>
    <phoneticPr fontId="10"/>
  </si>
  <si>
    <t>デモトレを始めて最初はエントリー（IFOが約定）するたびにスマホに貼り付いてしまい不必要なトレールなどで</t>
    <rPh sb="5" eb="6">
      <t>ハジ</t>
    </rPh>
    <rPh sb="8" eb="10">
      <t>サイショ</t>
    </rPh>
    <rPh sb="21" eb="23">
      <t>ヤクジョウ</t>
    </rPh>
    <rPh sb="33" eb="34">
      <t>ハ</t>
    </rPh>
    <rPh sb="35" eb="36">
      <t>ツ</t>
    </rPh>
    <rPh sb="41" eb="44">
      <t>フヒツヨウ</t>
    </rPh>
    <phoneticPr fontId="10"/>
  </si>
  <si>
    <t>Est Prof</t>
    <phoneticPr fontId="10"/>
  </si>
  <si>
    <t>2014年　　合計</t>
  </si>
  <si>
    <r>
      <rPr>
        <b/>
        <sz val="11"/>
        <color indexed="8"/>
        <rFont val="ＭＳ Ｐゴシック"/>
        <family val="3"/>
        <charset val="128"/>
      </rPr>
      <t>トータル集計</t>
    </r>
  </si>
  <si>
    <r>
      <rPr>
        <sz val="11"/>
        <color indexed="8"/>
        <rFont val="ＭＳ Ｐゴシック"/>
        <family val="3"/>
        <charset val="128"/>
      </rPr>
      <t>※入力</t>
    </r>
  </si>
  <si>
    <r>
      <rPr>
        <b/>
        <sz val="11"/>
        <rFont val="ＭＳ Ｐゴシック"/>
        <family val="3"/>
        <charset val="128"/>
      </rPr>
      <t>集計</t>
    </r>
  </si>
  <si>
    <r>
      <rPr>
        <b/>
        <sz val="11"/>
        <color indexed="8"/>
        <rFont val="ＭＳ Ｐゴシック"/>
        <family val="3"/>
        <charset val="128"/>
      </rPr>
      <t>利益合計</t>
    </r>
  </si>
  <si>
    <r>
      <rPr>
        <b/>
        <sz val="11"/>
        <color indexed="8"/>
        <rFont val="ＭＳ Ｐゴシック"/>
        <family val="3"/>
        <charset val="128"/>
      </rPr>
      <t>損失合計</t>
    </r>
  </si>
  <si>
    <r>
      <rPr>
        <b/>
        <sz val="11"/>
        <color indexed="8"/>
        <rFont val="ＭＳ Ｐゴシック"/>
        <family val="3"/>
        <charset val="128"/>
      </rPr>
      <t>損益</t>
    </r>
  </si>
  <si>
    <r>
      <rPr>
        <b/>
        <sz val="11"/>
        <color indexed="8"/>
        <rFont val="ＭＳ Ｐゴシック"/>
        <family val="3"/>
        <charset val="128"/>
      </rPr>
      <t>利益トレード
回数</t>
    </r>
  </si>
  <si>
    <r>
      <rPr>
        <b/>
        <sz val="11"/>
        <color indexed="8"/>
        <rFont val="ＭＳ Ｐゴシック"/>
        <family val="3"/>
        <charset val="128"/>
      </rPr>
      <t>損失トレード
回数</t>
    </r>
  </si>
  <si>
    <r>
      <rPr>
        <b/>
        <sz val="11"/>
        <color indexed="8"/>
        <rFont val="ＭＳ Ｐゴシック"/>
        <family val="3"/>
        <charset val="128"/>
      </rPr>
      <t>総トレード
回数</t>
    </r>
  </si>
  <si>
    <r>
      <rPr>
        <b/>
        <sz val="11"/>
        <color indexed="8"/>
        <rFont val="ＭＳ Ｐゴシック"/>
        <family val="3"/>
        <charset val="128"/>
      </rPr>
      <t>勝率</t>
    </r>
  </si>
  <si>
    <r>
      <rPr>
        <b/>
        <sz val="11"/>
        <color indexed="8"/>
        <rFont val="ＭＳ Ｐゴシック"/>
        <family val="3"/>
        <charset val="128"/>
      </rPr>
      <t>平均利益</t>
    </r>
  </si>
  <si>
    <r>
      <rPr>
        <b/>
        <sz val="11"/>
        <color indexed="8"/>
        <rFont val="ＭＳ Ｐゴシック"/>
        <family val="3"/>
        <charset val="128"/>
      </rPr>
      <t>平均損失</t>
    </r>
  </si>
  <si>
    <r>
      <rPr>
        <b/>
        <sz val="11"/>
        <color indexed="8"/>
        <rFont val="ＭＳ Ｐゴシック"/>
        <family val="3"/>
        <charset val="128"/>
      </rPr>
      <t xml:space="preserve">平均利益
</t>
    </r>
    <r>
      <rPr>
        <b/>
        <sz val="11"/>
        <color indexed="8"/>
        <rFont val="72 Black"/>
        <family val="2"/>
      </rPr>
      <t>/</t>
    </r>
    <r>
      <rPr>
        <b/>
        <sz val="11"/>
        <color indexed="8"/>
        <rFont val="ＭＳ Ｐゴシック"/>
        <family val="3"/>
        <charset val="128"/>
      </rPr>
      <t>平均損失</t>
    </r>
  </si>
  <si>
    <r>
      <rPr>
        <b/>
        <sz val="11"/>
        <color indexed="8"/>
        <rFont val="ＭＳ Ｐゴシック"/>
        <family val="3"/>
        <charset val="128"/>
      </rPr>
      <t xml:space="preserve">総利益
</t>
    </r>
    <r>
      <rPr>
        <b/>
        <sz val="11"/>
        <color indexed="8"/>
        <rFont val="72 Black"/>
        <family val="2"/>
      </rPr>
      <t>/</t>
    </r>
    <r>
      <rPr>
        <b/>
        <sz val="11"/>
        <color indexed="8"/>
        <rFont val="ＭＳ Ｐゴシック"/>
        <family val="3"/>
        <charset val="128"/>
      </rPr>
      <t>総損失</t>
    </r>
    <r>
      <rPr>
        <b/>
        <sz val="11"/>
        <color indexed="8"/>
        <rFont val="72 Black"/>
        <family val="2"/>
      </rPr>
      <t>(PF)</t>
    </r>
  </si>
  <si>
    <t>USDJPY</t>
    <phoneticPr fontId="10"/>
  </si>
  <si>
    <t>Sell</t>
    <phoneticPr fontId="10"/>
  </si>
  <si>
    <t>FIB Stream</t>
    <phoneticPr fontId="10"/>
  </si>
  <si>
    <t>Prof Pips</t>
    <phoneticPr fontId="10"/>
  </si>
  <si>
    <t>Lost Pips</t>
    <phoneticPr fontId="10"/>
  </si>
  <si>
    <r>
      <rPr>
        <b/>
        <sz val="10"/>
        <color theme="1"/>
        <rFont val="ＭＳ Ｐゴシック"/>
        <family val="3"/>
        <charset val="128"/>
      </rPr>
      <t>合計</t>
    </r>
  </si>
  <si>
    <r>
      <rPr>
        <b/>
        <sz val="10"/>
        <color theme="1"/>
        <rFont val="ＭＳ Ｐゴシック"/>
        <family val="3"/>
        <charset val="128"/>
      </rPr>
      <t>トレード詳細データ</t>
    </r>
  </si>
  <si>
    <r>
      <rPr>
        <b/>
        <sz val="10"/>
        <color theme="1"/>
        <rFont val="ＭＳ Ｐゴシック"/>
        <family val="3"/>
        <charset val="128"/>
      </rPr>
      <t>通貨ペア別エントリー回数</t>
    </r>
  </si>
  <si>
    <r>
      <rPr>
        <b/>
        <sz val="10"/>
        <color theme="1"/>
        <rFont val="ＭＳ Ｐゴシック"/>
        <family val="3"/>
        <charset val="128"/>
      </rPr>
      <t>トレード期間</t>
    </r>
  </si>
  <si>
    <r>
      <rPr>
        <b/>
        <sz val="10"/>
        <color theme="1"/>
        <rFont val="ＭＳ Ｐゴシック"/>
        <family val="3"/>
        <charset val="128"/>
      </rPr>
      <t>買いエントリー回数</t>
    </r>
  </si>
  <si>
    <r>
      <rPr>
        <b/>
        <sz val="10"/>
        <color theme="1"/>
        <rFont val="ＭＳ Ｐゴシック"/>
        <family val="3"/>
        <charset val="128"/>
      </rPr>
      <t>売りエントリー回数</t>
    </r>
  </si>
  <si>
    <r>
      <rPr>
        <b/>
        <sz val="10"/>
        <color theme="1"/>
        <rFont val="ＭＳ Ｐゴシック"/>
        <family val="3"/>
        <charset val="128"/>
      </rPr>
      <t>合計トレード回数</t>
    </r>
  </si>
  <si>
    <r>
      <rPr>
        <b/>
        <sz val="10"/>
        <color theme="1"/>
        <rFont val="ＭＳ Ｐゴシック"/>
        <family val="3"/>
        <charset val="128"/>
      </rPr>
      <t>合計勝ち数</t>
    </r>
  </si>
  <si>
    <r>
      <rPr>
        <b/>
        <sz val="10"/>
        <color theme="1"/>
        <rFont val="ＭＳ Ｐゴシック"/>
        <family val="3"/>
        <charset val="128"/>
      </rPr>
      <t>合計負け数</t>
    </r>
  </si>
  <si>
    <r>
      <rPr>
        <b/>
        <sz val="10"/>
        <color theme="1"/>
        <rFont val="ＭＳ Ｐゴシック"/>
        <family val="3"/>
        <charset val="128"/>
      </rPr>
      <t>引き分け</t>
    </r>
  </si>
  <si>
    <r>
      <rPr>
        <b/>
        <sz val="10"/>
        <color theme="1"/>
        <rFont val="ＭＳ Ｐゴシック"/>
        <family val="3"/>
        <charset val="128"/>
      </rPr>
      <t>保留</t>
    </r>
  </si>
  <si>
    <r>
      <rPr>
        <b/>
        <sz val="10"/>
        <color theme="1"/>
        <rFont val="ＭＳ Ｐゴシック"/>
        <family val="3"/>
        <charset val="128"/>
      </rPr>
      <t>合計利益</t>
    </r>
  </si>
  <si>
    <r>
      <rPr>
        <b/>
        <sz val="10"/>
        <color theme="1"/>
        <rFont val="ＭＳ Ｐゴシック"/>
        <family val="3"/>
        <charset val="128"/>
      </rPr>
      <t>合計損失</t>
    </r>
  </si>
  <si>
    <r>
      <rPr>
        <b/>
        <sz val="10"/>
        <color theme="1"/>
        <rFont val="ＭＳ Ｐゴシック"/>
        <family val="3"/>
        <charset val="128"/>
      </rPr>
      <t>合計損益</t>
    </r>
  </si>
  <si>
    <r>
      <rPr>
        <b/>
        <sz val="10"/>
        <color theme="1"/>
        <rFont val="ＭＳ Ｐゴシック"/>
        <family val="3"/>
        <charset val="128"/>
      </rPr>
      <t>平均利益</t>
    </r>
  </si>
  <si>
    <r>
      <rPr>
        <b/>
        <sz val="10"/>
        <color theme="1"/>
        <rFont val="ＭＳ Ｐゴシック"/>
        <family val="3"/>
        <charset val="128"/>
      </rPr>
      <t>平均損失</t>
    </r>
  </si>
  <si>
    <r>
      <rPr>
        <b/>
        <sz val="10"/>
        <color theme="1"/>
        <rFont val="ＭＳ Ｐゴシック"/>
        <family val="3"/>
        <charset val="128"/>
      </rPr>
      <t>最大連勝数</t>
    </r>
  </si>
  <si>
    <r>
      <rPr>
        <b/>
        <sz val="10"/>
        <color theme="1"/>
        <rFont val="ＭＳ Ｐゴシック"/>
        <family val="3"/>
        <charset val="128"/>
      </rPr>
      <t>最大連敗数</t>
    </r>
  </si>
  <si>
    <r>
      <rPr>
        <b/>
        <sz val="10"/>
        <color theme="1"/>
        <rFont val="ＭＳ Ｐゴシック"/>
        <family val="3"/>
        <charset val="128"/>
      </rPr>
      <t>最大</t>
    </r>
    <r>
      <rPr>
        <b/>
        <sz val="10"/>
        <color theme="1"/>
        <rFont val="72 Black"/>
        <family val="2"/>
      </rPr>
      <t>DD(pips)</t>
    </r>
  </si>
  <si>
    <r>
      <rPr>
        <b/>
        <sz val="10"/>
        <color theme="1"/>
        <rFont val="ＭＳ Ｐゴシック"/>
        <family val="3"/>
        <charset val="128"/>
      </rPr>
      <t>勝率</t>
    </r>
  </si>
  <si>
    <r>
      <rPr>
        <b/>
        <sz val="10"/>
        <color theme="1"/>
        <rFont val="ＭＳ Ｐゴシック"/>
        <family val="3"/>
        <charset val="128"/>
      </rPr>
      <t>エントリー手法別エントリー回数</t>
    </r>
  </si>
  <si>
    <r>
      <rPr>
        <b/>
        <sz val="10"/>
        <color theme="1"/>
        <rFont val="ＭＳ Ｐゴシック"/>
        <family val="3"/>
        <charset val="128"/>
      </rPr>
      <t>損益</t>
    </r>
    <r>
      <rPr>
        <b/>
        <sz val="10"/>
        <color theme="1"/>
        <rFont val="72 Black"/>
        <family val="2"/>
      </rPr>
      <t>pips</t>
    </r>
  </si>
  <si>
    <r>
      <rPr>
        <b/>
        <sz val="10"/>
        <color theme="1"/>
        <rFont val="ＭＳ Ｐゴシック"/>
        <family val="3"/>
        <charset val="128"/>
      </rPr>
      <t>リベンジャーズ</t>
    </r>
  </si>
  <si>
    <r>
      <t>PA</t>
    </r>
    <r>
      <rPr>
        <b/>
        <sz val="10"/>
        <color theme="1"/>
        <rFont val="ＭＳ Ｐゴシック"/>
        <family val="3"/>
        <charset val="128"/>
      </rPr>
      <t>リベンジャーズ</t>
    </r>
  </si>
  <si>
    <t>Total</t>
    <phoneticPr fontId="10"/>
  </si>
  <si>
    <t>早とちりして損切してしまったがその直後からプラス方向に動き始めた -0.618到達 （涙）</t>
    <rPh sb="0" eb="1">
      <t>ハヤ</t>
    </rPh>
    <rPh sb="6" eb="8">
      <t>ソンギリ</t>
    </rPh>
    <rPh sb="17" eb="19">
      <t>チョクゴ</t>
    </rPh>
    <rPh sb="24" eb="26">
      <t>ホウコウ</t>
    </rPh>
    <rPh sb="27" eb="28">
      <t>ウゴ</t>
    </rPh>
    <rPh sb="29" eb="30">
      <t>ハジ</t>
    </rPh>
    <rPh sb="39" eb="41">
      <t>トウタツ</t>
    </rPh>
    <rPh sb="43" eb="44">
      <t>ナミダ</t>
    </rPh>
    <phoneticPr fontId="10"/>
  </si>
  <si>
    <t>早とちりして損切してしまったがその直後からプラス方向に動き始めた -0.618到達 （涙）
めげずに今までのデモトレと同じ様にやっていこう</t>
    <rPh sb="0" eb="1">
      <t>ハヤ</t>
    </rPh>
    <rPh sb="6" eb="8">
      <t>ソンギリ</t>
    </rPh>
    <rPh sb="17" eb="19">
      <t>チョクゴ</t>
    </rPh>
    <rPh sb="24" eb="26">
      <t>ホウコウ</t>
    </rPh>
    <rPh sb="27" eb="28">
      <t>ウゴ</t>
    </rPh>
    <rPh sb="29" eb="30">
      <t>ハジ</t>
    </rPh>
    <rPh sb="39" eb="41">
      <t>トウタツ</t>
    </rPh>
    <rPh sb="43" eb="44">
      <t>ナミダ</t>
    </rPh>
    <rPh sb="50" eb="51">
      <t>イマ</t>
    </rPh>
    <rPh sb="59" eb="60">
      <t>オナ</t>
    </rPh>
    <rPh sb="61" eb="62">
      <t>ヨウ</t>
    </rPh>
    <phoneticPr fontId="10"/>
  </si>
  <si>
    <t>Buy</t>
    <phoneticPr fontId="10"/>
  </si>
  <si>
    <t>FIB IFO</t>
    <phoneticPr fontId="10"/>
  </si>
  <si>
    <t>1H</t>
    <phoneticPr fontId="10"/>
  </si>
  <si>
    <t>Stop loss</t>
    <phoneticPr fontId="10"/>
  </si>
  <si>
    <t>Lose</t>
    <phoneticPr fontId="10"/>
  </si>
  <si>
    <t>Manual</t>
    <phoneticPr fontId="10"/>
  </si>
  <si>
    <t>EURAUD</t>
    <phoneticPr fontId="10"/>
  </si>
  <si>
    <t>4H</t>
    <phoneticPr fontId="10"/>
  </si>
  <si>
    <t>Stop Loss</t>
    <phoneticPr fontId="10"/>
  </si>
  <si>
    <t>EURCHF</t>
    <phoneticPr fontId="10"/>
  </si>
  <si>
    <t>NZDUSD</t>
    <phoneticPr fontId="10"/>
  </si>
  <si>
    <t>EURJPY</t>
    <phoneticPr fontId="10"/>
  </si>
  <si>
    <t>約定したもののマイナス圏をウロウロしていて動きが怪しい やっと+10pips位で安定してきたかと
思ったらまた逆行 仕方がないので損切りを狭くトレール しばらく後にそこで決済</t>
    <rPh sb="0" eb="2">
      <t>ヤクジョウ</t>
    </rPh>
    <rPh sb="11" eb="12">
      <t>ケン</t>
    </rPh>
    <rPh sb="21" eb="22">
      <t>ウゴ</t>
    </rPh>
    <rPh sb="24" eb="25">
      <t>アヤ</t>
    </rPh>
    <rPh sb="38" eb="39">
      <t>クライ</t>
    </rPh>
    <rPh sb="40" eb="42">
      <t>アンテイ</t>
    </rPh>
    <rPh sb="49" eb="50">
      <t>オモ</t>
    </rPh>
    <rPh sb="55" eb="57">
      <t>ギャッコウ</t>
    </rPh>
    <rPh sb="58" eb="60">
      <t>シカタ</t>
    </rPh>
    <rPh sb="65" eb="67">
      <t>ソンギ</t>
    </rPh>
    <rPh sb="69" eb="70">
      <t>セマ</t>
    </rPh>
    <rPh sb="80" eb="81">
      <t>ノチ</t>
    </rPh>
    <rPh sb="85" eb="87">
      <t>ケッサイ</t>
    </rPh>
    <phoneticPr fontId="10"/>
  </si>
  <si>
    <t>これはスムースに伸びるかと思いきや最大30pips位行ったものの逆行 これも安全策でトレールして
そこで決済となる 自分のアナライズは間違っていなかったと思うからこればかりは仕方がない</t>
    <rPh sb="8" eb="9">
      <t>ノ</t>
    </rPh>
    <rPh sb="13" eb="14">
      <t>オモ</t>
    </rPh>
    <rPh sb="17" eb="19">
      <t>サイダイ</t>
    </rPh>
    <rPh sb="25" eb="27">
      <t>クライイ</t>
    </rPh>
    <rPh sb="32" eb="34">
      <t>ギャッコウ</t>
    </rPh>
    <rPh sb="38" eb="41">
      <t>アンゼンサク</t>
    </rPh>
    <rPh sb="52" eb="54">
      <t>ケッサイ</t>
    </rPh>
    <rPh sb="58" eb="60">
      <t>ジブン</t>
    </rPh>
    <rPh sb="67" eb="69">
      <t>マチガ</t>
    </rPh>
    <rPh sb="77" eb="78">
      <t>オモ</t>
    </rPh>
    <rPh sb="87" eb="89">
      <t>シカタ</t>
    </rPh>
    <phoneticPr fontId="10"/>
  </si>
  <si>
    <t>AUDCAD</t>
    <phoneticPr fontId="10"/>
  </si>
  <si>
    <t>Win</t>
    <phoneticPr fontId="10"/>
  </si>
  <si>
    <t>Stream</t>
    <phoneticPr fontId="10"/>
  </si>
  <si>
    <t>1min</t>
    <phoneticPr fontId="10"/>
  </si>
  <si>
    <t>ほんの少し売り増し 慣れないのでめっちゃ心臓がドキドキしてる 上手く行った 額は小さいけど貴重</t>
    <rPh sb="3" eb="4">
      <t>スコ</t>
    </rPh>
    <rPh sb="5" eb="6">
      <t>ウ</t>
    </rPh>
    <rPh sb="7" eb="8">
      <t>マ</t>
    </rPh>
    <rPh sb="10" eb="11">
      <t>ナ</t>
    </rPh>
    <rPh sb="20" eb="22">
      <t>シンゾウ</t>
    </rPh>
    <rPh sb="31" eb="33">
      <t>ウマ</t>
    </rPh>
    <rPh sb="34" eb="35">
      <t>イ</t>
    </rPh>
    <rPh sb="38" eb="39">
      <t>ガク</t>
    </rPh>
    <rPh sb="40" eb="41">
      <t>チイ</t>
    </rPh>
    <rPh sb="45" eb="47">
      <t>キチョウ</t>
    </rPh>
    <phoneticPr fontId="10"/>
  </si>
  <si>
    <t>AUDUSD</t>
    <phoneticPr fontId="10"/>
  </si>
  <si>
    <t>4H/1H</t>
    <phoneticPr fontId="10"/>
  </si>
  <si>
    <t>GBPUSD</t>
    <phoneticPr fontId="10"/>
  </si>
  <si>
    <t>buy</t>
    <phoneticPr fontId="10"/>
  </si>
  <si>
    <t>最初もたついていたが-0.618に到達 リアル移行後初めてまともな勝ち方をしてとりあえず一安心</t>
    <rPh sb="0" eb="2">
      <t>サイショ</t>
    </rPh>
    <rPh sb="17" eb="19">
      <t>トウタツ</t>
    </rPh>
    <rPh sb="23" eb="26">
      <t>イコウゴ</t>
    </rPh>
    <rPh sb="26" eb="27">
      <t>ハジ</t>
    </rPh>
    <rPh sb="33" eb="34">
      <t>カ</t>
    </rPh>
    <rPh sb="35" eb="36">
      <t>カタ</t>
    </rPh>
    <rPh sb="44" eb="47">
      <t>ヒトアンシン</t>
    </rPh>
    <phoneticPr fontId="10"/>
  </si>
  <si>
    <t>CADJPY</t>
    <phoneticPr fontId="10"/>
  </si>
  <si>
    <t>EURNZD</t>
    <phoneticPr fontId="10"/>
  </si>
  <si>
    <t>sell</t>
    <phoneticPr fontId="10"/>
  </si>
  <si>
    <t>win</t>
    <phoneticPr fontId="10"/>
  </si>
  <si>
    <t>すんなり-0.618に到達</t>
    <rPh sb="11" eb="13">
      <t>トウタツ</t>
    </rPh>
    <phoneticPr fontId="10"/>
  </si>
  <si>
    <t>僅か22分で-0.618に到達 うれしいけど再現性に欠ける</t>
    <rPh sb="0" eb="1">
      <t>ワズ</t>
    </rPh>
    <rPh sb="4" eb="5">
      <t>フン</t>
    </rPh>
    <rPh sb="13" eb="15">
      <t>トウタツ</t>
    </rPh>
    <rPh sb="22" eb="25">
      <t>サイゲンセイ</t>
    </rPh>
    <rPh sb="26" eb="27">
      <t>カ</t>
    </rPh>
    <phoneticPr fontId="10"/>
  </si>
  <si>
    <t>Trail</t>
    <phoneticPr fontId="10"/>
  </si>
  <si>
    <t>lose</t>
    <phoneticPr fontId="10"/>
  </si>
  <si>
    <t>明らかにダブルボトムだったのでIFOをセット ある程度プラスに動いたが途中で動きが怪しくなり
トレールしてしまった</t>
    <rPh sb="0" eb="1">
      <t>アキ</t>
    </rPh>
    <rPh sb="25" eb="27">
      <t>テイド</t>
    </rPh>
    <rPh sb="31" eb="32">
      <t>ウゴ</t>
    </rPh>
    <rPh sb="35" eb="37">
      <t>トチュウ</t>
    </rPh>
    <rPh sb="38" eb="39">
      <t>ウゴ</t>
    </rPh>
    <rPh sb="41" eb="42">
      <t>アヤ</t>
    </rPh>
    <phoneticPr fontId="10"/>
  </si>
  <si>
    <t>limit</t>
    <phoneticPr fontId="10"/>
  </si>
  <si>
    <t>時間がかかったが-0.618に到達</t>
    <rPh sb="0" eb="2">
      <t>ジカン</t>
    </rPh>
    <rPh sb="15" eb="17">
      <t>トウタツ</t>
    </rPh>
    <phoneticPr fontId="10"/>
  </si>
  <si>
    <t>double bt IFO</t>
    <phoneticPr fontId="10"/>
  </si>
  <si>
    <t>50pips位まで行ったが逆行 利確目標が遠いと難しい 自分としては耐えたつもりだがダメだった
動きが怪しくなってくるパターンの時は早めに利確する方が得策かもしれない</t>
    <rPh sb="6" eb="7">
      <t>クライ</t>
    </rPh>
    <rPh sb="9" eb="10">
      <t>イ</t>
    </rPh>
    <rPh sb="13" eb="15">
      <t>ギャッコウ</t>
    </rPh>
    <rPh sb="16" eb="20">
      <t>リカクモクヒョウ</t>
    </rPh>
    <rPh sb="21" eb="22">
      <t>トオ</t>
    </rPh>
    <rPh sb="24" eb="25">
      <t>ムツカ</t>
    </rPh>
    <rPh sb="28" eb="30">
      <t>ジブン</t>
    </rPh>
    <rPh sb="34" eb="35">
      <t>タ</t>
    </rPh>
    <rPh sb="48" eb="49">
      <t>ウゴ</t>
    </rPh>
    <rPh sb="51" eb="52">
      <t>アヤ</t>
    </rPh>
    <rPh sb="64" eb="65">
      <t>トキ</t>
    </rPh>
    <rPh sb="66" eb="67">
      <t>ハヤ</t>
    </rPh>
    <rPh sb="69" eb="71">
      <t>リカク</t>
    </rPh>
    <rPh sb="73" eb="74">
      <t>ホウ</t>
    </rPh>
    <rPh sb="75" eb="77">
      <t>トクサク</t>
    </rPh>
    <phoneticPr fontId="10"/>
  </si>
  <si>
    <t>損切り設定を間違えたようで約定後まもなく損切り</t>
    <rPh sb="0" eb="2">
      <t>ソンギ</t>
    </rPh>
    <rPh sb="3" eb="5">
      <t>セッテイ</t>
    </rPh>
    <rPh sb="6" eb="8">
      <t>マチガ</t>
    </rPh>
    <rPh sb="13" eb="16">
      <t>ヤクジョウゴ</t>
    </rPh>
    <rPh sb="20" eb="22">
      <t>ソンギ</t>
    </rPh>
    <phoneticPr fontId="10"/>
  </si>
  <si>
    <t>EURUSD</t>
    <phoneticPr fontId="10"/>
  </si>
  <si>
    <t>limt</t>
    <phoneticPr fontId="10"/>
  </si>
  <si>
    <t>約定後しばらくして急上昇したのでまた下落するかと思い決済 十分取れたのでいいと思う</t>
    <rPh sb="0" eb="3">
      <t>ヤクジョウゴ</t>
    </rPh>
    <rPh sb="9" eb="12">
      <t>キュウジョウショウ</t>
    </rPh>
    <rPh sb="18" eb="20">
      <t>ゲラク</t>
    </rPh>
    <rPh sb="24" eb="25">
      <t>オモ</t>
    </rPh>
    <rPh sb="26" eb="28">
      <t>ケッサイ</t>
    </rPh>
    <rPh sb="29" eb="31">
      <t>ジュウブン</t>
    </rPh>
    <rPh sb="31" eb="32">
      <t>ト</t>
    </rPh>
    <rPh sb="39" eb="40">
      <t>オモ</t>
    </rPh>
    <phoneticPr fontId="10"/>
  </si>
  <si>
    <t>EURGBP</t>
    <phoneticPr fontId="10"/>
  </si>
  <si>
    <t>GBPAUD</t>
    <phoneticPr fontId="10"/>
  </si>
  <si>
    <t>GBPCHF</t>
    <phoneticPr fontId="10"/>
  </si>
  <si>
    <t>+24pipsまで上昇したが下降 +2pipsで決済 （画像有り）</t>
    <rPh sb="9" eb="11">
      <t>ジョウショウ</t>
    </rPh>
    <rPh sb="14" eb="16">
      <t>カコウ</t>
    </rPh>
    <rPh sb="24" eb="26">
      <t>ケッサイ</t>
    </rPh>
    <rPh sb="28" eb="29">
      <t>ゾウ</t>
    </rPh>
    <rPh sb="29" eb="30">
      <t>ア</t>
    </rPh>
    <phoneticPr fontId="10"/>
  </si>
  <si>
    <t>約定後マイナス圏滞在時間が長かったがその後順調に-0.618に到達 耐えて良かった</t>
    <rPh sb="0" eb="2">
      <t>ヤクジョウ</t>
    </rPh>
    <rPh sb="2" eb="3">
      <t>ゴ</t>
    </rPh>
    <rPh sb="7" eb="8">
      <t>ケン</t>
    </rPh>
    <rPh sb="8" eb="10">
      <t>タイザイ</t>
    </rPh>
    <rPh sb="10" eb="12">
      <t>ジカン</t>
    </rPh>
    <rPh sb="13" eb="14">
      <t>ナガ</t>
    </rPh>
    <rPh sb="20" eb="21">
      <t>ゴ</t>
    </rPh>
    <rPh sb="21" eb="23">
      <t>ジュンチョウ</t>
    </rPh>
    <rPh sb="31" eb="33">
      <t>トウタツ</t>
    </rPh>
    <rPh sb="34" eb="35">
      <t>タ</t>
    </rPh>
    <rPh sb="37" eb="38">
      <t>ヨ</t>
    </rPh>
    <phoneticPr fontId="10"/>
  </si>
  <si>
    <t>23 July Week 4</t>
    <phoneticPr fontId="10"/>
  </si>
  <si>
    <t>Lost Price</t>
    <phoneticPr fontId="10"/>
  </si>
  <si>
    <t>Prof Price</t>
    <phoneticPr fontId="10"/>
  </si>
  <si>
    <t>23 July Week 5</t>
    <phoneticPr fontId="10"/>
  </si>
  <si>
    <t>動きが怪しかったので損切をトレール。これは正解だったけど数pips差でプラスに転じ-0.618に到達。</t>
    <rPh sb="0" eb="1">
      <t>ウゴ</t>
    </rPh>
    <rPh sb="3" eb="4">
      <t>アヤ</t>
    </rPh>
    <rPh sb="10" eb="12">
      <t>ソンギリ</t>
    </rPh>
    <rPh sb="21" eb="23">
      <t>セイカイ</t>
    </rPh>
    <rPh sb="28" eb="29">
      <t>スウ</t>
    </rPh>
    <rPh sb="33" eb="34">
      <t>サ</t>
    </rPh>
    <rPh sb="39" eb="40">
      <t>テン</t>
    </rPh>
    <rPh sb="48" eb="50">
      <t>トウタツ</t>
    </rPh>
    <phoneticPr fontId="10"/>
  </si>
  <si>
    <t>USDCHF</t>
    <phoneticPr fontId="10"/>
  </si>
  <si>
    <t>寝ている間に約定、含み損の時間は寝ていたので助かった。30pipsくらいまで上昇後建値付近まで
下落、大きく狙えるはずなので何もせずホールド。何度もプラスとマイナスを行き来していたが結局損切り。ここまで連敗するとかなりメンタルきつい。デモの時と同じようにやってるつもりなのだが・・</t>
    <rPh sb="0" eb="1">
      <t>ネ</t>
    </rPh>
    <rPh sb="4" eb="5">
      <t>アイダ</t>
    </rPh>
    <rPh sb="6" eb="8">
      <t>ヤクジョウ</t>
    </rPh>
    <rPh sb="9" eb="10">
      <t>フク</t>
    </rPh>
    <rPh sb="11" eb="12">
      <t>ゾン</t>
    </rPh>
    <rPh sb="13" eb="15">
      <t>ジカン</t>
    </rPh>
    <rPh sb="16" eb="17">
      <t>ネ</t>
    </rPh>
    <rPh sb="22" eb="23">
      <t>タス</t>
    </rPh>
    <rPh sb="38" eb="40">
      <t>ジョウショウ</t>
    </rPh>
    <rPh sb="40" eb="41">
      <t>ゴ</t>
    </rPh>
    <rPh sb="41" eb="45">
      <t>タテネフキン</t>
    </rPh>
    <rPh sb="48" eb="50">
      <t>ゲラク</t>
    </rPh>
    <rPh sb="51" eb="52">
      <t>オオ</t>
    </rPh>
    <rPh sb="54" eb="55">
      <t>ネラ</t>
    </rPh>
    <rPh sb="62" eb="63">
      <t>ナニ</t>
    </rPh>
    <rPh sb="71" eb="73">
      <t>ナンド</t>
    </rPh>
    <rPh sb="83" eb="86">
      <t>イキキ</t>
    </rPh>
    <rPh sb="91" eb="93">
      <t>ケッキョク</t>
    </rPh>
    <rPh sb="93" eb="95">
      <t>ソンギ</t>
    </rPh>
    <rPh sb="101" eb="103">
      <t>レンパイ</t>
    </rPh>
    <rPh sb="120" eb="121">
      <t>トキ</t>
    </rPh>
    <rPh sb="122" eb="123">
      <t>オナ</t>
    </rPh>
    <phoneticPr fontId="10"/>
  </si>
  <si>
    <t>4H足でSR転換しMAの逆に入ったので決済</t>
    <rPh sb="2" eb="3">
      <t>アシ</t>
    </rPh>
    <rPh sb="6" eb="8">
      <t>テンカン</t>
    </rPh>
    <rPh sb="12" eb="13">
      <t>ギャク</t>
    </rPh>
    <rPh sb="14" eb="15">
      <t>ハイ</t>
    </rPh>
    <rPh sb="19" eb="21">
      <t>ケッサイ</t>
    </rPh>
    <phoneticPr fontId="10"/>
  </si>
  <si>
    <t>これがダマシってやつなのか？少し上昇したのち下落、-25～-30pips辺りで長時間上下している。このパターンで上手く行ったことは少ないので決済。（4Hのチャートを見ると上がりそうだが日足を見るとダウントレンドになっている）</t>
    <rPh sb="14" eb="15">
      <t>スコ</t>
    </rPh>
    <rPh sb="16" eb="18">
      <t>ジョウショウ</t>
    </rPh>
    <rPh sb="22" eb="24">
      <t>ゲラク</t>
    </rPh>
    <rPh sb="36" eb="37">
      <t>アタ</t>
    </rPh>
    <rPh sb="39" eb="42">
      <t>チョウジカン</t>
    </rPh>
    <rPh sb="42" eb="44">
      <t>ジョウゲ</t>
    </rPh>
    <rPh sb="56" eb="58">
      <t>ウマ</t>
    </rPh>
    <rPh sb="59" eb="60">
      <t>イ</t>
    </rPh>
    <rPh sb="65" eb="66">
      <t>スク</t>
    </rPh>
    <rPh sb="70" eb="72">
      <t>ケッサイ</t>
    </rPh>
    <rPh sb="82" eb="83">
      <t>ミ</t>
    </rPh>
    <rPh sb="85" eb="86">
      <t>ア</t>
    </rPh>
    <rPh sb="92" eb="94">
      <t>ヒアシ</t>
    </rPh>
    <rPh sb="95" eb="96">
      <t>ミ</t>
    </rPh>
    <phoneticPr fontId="10"/>
  </si>
  <si>
    <t>4H/D</t>
    <phoneticPr fontId="10"/>
  </si>
  <si>
    <t>6連敗でめっちゃビビりになっていたけどやっと勝てた。もう少し伸ばせたが指標3時間前なので決済</t>
    <rPh sb="1" eb="3">
      <t>レンパイ</t>
    </rPh>
    <rPh sb="22" eb="23">
      <t>カ</t>
    </rPh>
    <rPh sb="28" eb="29">
      <t>スコ</t>
    </rPh>
    <rPh sb="30" eb="31">
      <t>ノ</t>
    </rPh>
    <rPh sb="35" eb="37">
      <t>シヒョウ</t>
    </rPh>
    <rPh sb="38" eb="41">
      <t>ジカンマエ</t>
    </rPh>
    <rPh sb="44" eb="46">
      <t>ケッサイ</t>
    </rPh>
    <phoneticPr fontId="10"/>
  </si>
  <si>
    <t>朝5:30頃目が覚めたら約定したばかり 6時を過ぎた時に窓が開きチャートの動きと損益の動きが逆になっていた 正常に戻るまで30分以上かかった その後建値付近で1日中もたついていて+19pips位まで行ったが結局下降し手動で損切り 建値付近がSRになっていて+-に動いている （画像有り）</t>
    <rPh sb="0" eb="1">
      <t>アサ</t>
    </rPh>
    <rPh sb="5" eb="7">
      <t>コロメ</t>
    </rPh>
    <rPh sb="8" eb="9">
      <t>サ</t>
    </rPh>
    <rPh sb="12" eb="14">
      <t>ヤクジョウ</t>
    </rPh>
    <rPh sb="21" eb="22">
      <t>ジ</t>
    </rPh>
    <rPh sb="23" eb="24">
      <t>ス</t>
    </rPh>
    <rPh sb="26" eb="27">
      <t>トキ</t>
    </rPh>
    <rPh sb="28" eb="29">
      <t>マド</t>
    </rPh>
    <rPh sb="30" eb="31">
      <t>ア</t>
    </rPh>
    <rPh sb="37" eb="38">
      <t>ウゴ</t>
    </rPh>
    <rPh sb="40" eb="42">
      <t>ソンエキ</t>
    </rPh>
    <rPh sb="43" eb="44">
      <t>ウゴ</t>
    </rPh>
    <rPh sb="46" eb="47">
      <t>ギャク</t>
    </rPh>
    <rPh sb="54" eb="56">
      <t>セイジョウ</t>
    </rPh>
    <rPh sb="57" eb="58">
      <t>モド</t>
    </rPh>
    <rPh sb="63" eb="66">
      <t>フンイジョウ</t>
    </rPh>
    <rPh sb="73" eb="74">
      <t>ゴ</t>
    </rPh>
    <rPh sb="74" eb="76">
      <t>タテネ</t>
    </rPh>
    <rPh sb="76" eb="78">
      <t>フキン</t>
    </rPh>
    <rPh sb="80" eb="82">
      <t>ニチジュウ</t>
    </rPh>
    <rPh sb="96" eb="97">
      <t>クライ</t>
    </rPh>
    <rPh sb="99" eb="100">
      <t>イ</t>
    </rPh>
    <rPh sb="103" eb="105">
      <t>ケッキョク</t>
    </rPh>
    <rPh sb="105" eb="107">
      <t>カコウ</t>
    </rPh>
    <rPh sb="108" eb="110">
      <t>シュドウ</t>
    </rPh>
    <rPh sb="111" eb="113">
      <t>ソンギ</t>
    </rPh>
    <rPh sb="115" eb="117">
      <t>タテネ</t>
    </rPh>
    <rPh sb="117" eb="119">
      <t>フキン</t>
    </rPh>
    <rPh sb="131" eb="132">
      <t>ウゴ</t>
    </rPh>
    <rPh sb="138" eb="140">
      <t>ガゾウ</t>
    </rPh>
    <rPh sb="140" eb="141">
      <t>ア</t>
    </rPh>
    <phoneticPr fontId="10"/>
  </si>
  <si>
    <t>プラス8000超えたものの指標の日付を勘違いしてマイナス6737</t>
    <rPh sb="7" eb="8">
      <t>コ</t>
    </rPh>
    <rPh sb="13" eb="15">
      <t>シヒョウ</t>
    </rPh>
    <rPh sb="16" eb="18">
      <t>ヒヅケ</t>
    </rPh>
    <rPh sb="19" eb="21">
      <t>カンチガ</t>
    </rPh>
    <phoneticPr fontId="10"/>
  </si>
  <si>
    <t xml:space="preserve">23 Aug Week 1 </t>
    <phoneticPr fontId="10"/>
  </si>
  <si>
    <t>AUDJPY</t>
    <phoneticPr fontId="10"/>
  </si>
  <si>
    <t>米国</t>
  </si>
  <si>
    <t>米国</t>
    <phoneticPr fontId="10"/>
  </si>
  <si>
    <t xml:space="preserve">ISM製造業景況指数 ほぼ影響なし </t>
    <phoneticPr fontId="10"/>
  </si>
  <si>
    <t>製造業PMI &lt;確報&gt;</t>
    <phoneticPr fontId="10"/>
  </si>
  <si>
    <t>ユーロ圏</t>
  </si>
  <si>
    <t>ユーロ圏</t>
    <phoneticPr fontId="10"/>
  </si>
  <si>
    <t>中程度の影響</t>
    <rPh sb="0" eb="3">
      <t>チュウテイド</t>
    </rPh>
    <rPh sb="4" eb="6">
      <t>エイキョウ</t>
    </rPh>
    <phoneticPr fontId="10"/>
  </si>
  <si>
    <t xml:space="preserve">欧州中銀 政策金利 </t>
  </si>
  <si>
    <t>欧州中銀　下限政策金利[中銀預金金利</t>
    <phoneticPr fontId="10"/>
  </si>
  <si>
    <t xml:space="preserve">GDP &lt;速報&gt; (前期比年率) </t>
  </si>
  <si>
    <t>新規失業保険申請件数</t>
  </si>
  <si>
    <t>耐久財受注 &lt;速報&gt; (前月比)</t>
  </si>
  <si>
    <t>ほぼ影響なし</t>
    <phoneticPr fontId="10"/>
  </si>
  <si>
    <t>7月ＡＤＰ雇用統計(前月比)</t>
  </si>
  <si>
    <t>100pips程度影響</t>
    <rPh sb="7" eb="9">
      <t>テイド</t>
    </rPh>
    <rPh sb="9" eb="11">
      <t>エイキョウ</t>
    </rPh>
    <phoneticPr fontId="10"/>
  </si>
  <si>
    <t>10-15pips程度</t>
    <rPh sb="9" eb="11">
      <t>テイド</t>
    </rPh>
    <phoneticPr fontId="10"/>
  </si>
  <si>
    <t>7月ＩＳＭ非製造業景況指数（総合）★★</t>
  </si>
  <si>
    <t>6月製造業新規受注(前月比)★</t>
  </si>
  <si>
    <t>ＭＢＡ住宅ローン申請指数(前週比)</t>
    <phoneticPr fontId="10"/>
  </si>
  <si>
    <t>急下落で約定。こういう場合は後で戻るから怖い。しかし結構下落の勢いが強い。スムースに-0.618</t>
    <rPh sb="0" eb="3">
      <t>キュウゲラク</t>
    </rPh>
    <rPh sb="4" eb="6">
      <t>ヤクジョウ</t>
    </rPh>
    <rPh sb="11" eb="13">
      <t>バアイ</t>
    </rPh>
    <rPh sb="14" eb="15">
      <t>アト</t>
    </rPh>
    <rPh sb="16" eb="17">
      <t>モド</t>
    </rPh>
    <rPh sb="20" eb="21">
      <t>コワ</t>
    </rPh>
    <rPh sb="26" eb="28">
      <t>ケッコウ</t>
    </rPh>
    <rPh sb="28" eb="30">
      <t>ゲラク</t>
    </rPh>
    <rPh sb="31" eb="32">
      <t>イキオ</t>
    </rPh>
    <rPh sb="34" eb="35">
      <t>ツヨ</t>
    </rPh>
    <phoneticPr fontId="10"/>
  </si>
  <si>
    <t>指標5時間前にIFOが約定。タイミングを見て決済しようと思ったがマイナスになってしまった。
しかも指標はほとんど影響なかった。指標後に再エントリー↓</t>
    <rPh sb="0" eb="2">
      <t>シヒョウ</t>
    </rPh>
    <rPh sb="3" eb="6">
      <t>ジカンマエ</t>
    </rPh>
    <rPh sb="11" eb="13">
      <t>ヤクジョウ</t>
    </rPh>
    <rPh sb="20" eb="21">
      <t>ミ</t>
    </rPh>
    <rPh sb="22" eb="24">
      <t>ケッサイ</t>
    </rPh>
    <rPh sb="28" eb="29">
      <t>オモ</t>
    </rPh>
    <rPh sb="49" eb="51">
      <t>シヒョウ</t>
    </rPh>
    <rPh sb="56" eb="58">
      <t>エイキョウ</t>
    </rPh>
    <rPh sb="63" eb="66">
      <t>シヒョウゴ</t>
    </rPh>
    <rPh sb="67" eb="68">
      <t>サイ</t>
    </rPh>
    <phoneticPr fontId="10"/>
  </si>
  <si>
    <t>1週目はまあまあ、しかし2週目でひどく負けてしまって結構落ち込む。</t>
    <rPh sb="1" eb="2">
      <t>シュウ</t>
    </rPh>
    <rPh sb="2" eb="3">
      <t>メ</t>
    </rPh>
    <rPh sb="13" eb="14">
      <t>シュウ</t>
    </rPh>
    <rPh sb="14" eb="15">
      <t>メ</t>
    </rPh>
    <rPh sb="19" eb="20">
      <t>マ</t>
    </rPh>
    <rPh sb="26" eb="28">
      <t>ケッコウ</t>
    </rPh>
    <rPh sb="28" eb="29">
      <t>オ</t>
    </rPh>
    <rPh sb="30" eb="31">
      <t>コ</t>
    </rPh>
    <phoneticPr fontId="10"/>
  </si>
  <si>
    <t>まだ検証も実践も回数が少ないので何とも言えないが来週も続けてみようと思う。</t>
    <rPh sb="2" eb="4">
      <t>ケンショウ</t>
    </rPh>
    <rPh sb="5" eb="7">
      <t>ジッセン</t>
    </rPh>
    <rPh sb="8" eb="10">
      <t>カイスウ</t>
    </rPh>
    <rPh sb="11" eb="12">
      <t>スク</t>
    </rPh>
    <rPh sb="16" eb="17">
      <t>ナン</t>
    </rPh>
    <rPh sb="19" eb="20">
      <t>イ</t>
    </rPh>
    <rPh sb="24" eb="26">
      <t>ライシュウ</t>
    </rPh>
    <rPh sb="27" eb="28">
      <t>ツヅ</t>
    </rPh>
    <rPh sb="34" eb="35">
      <t>オモ</t>
    </rPh>
    <phoneticPr fontId="10"/>
  </si>
  <si>
    <t>まだ合計で利益はほんのわずかだが今週だけで22705円利益が出たのは大きい。</t>
    <rPh sb="2" eb="4">
      <t>ゴウケイ</t>
    </rPh>
    <rPh sb="5" eb="7">
      <t>リエキ</t>
    </rPh>
    <rPh sb="16" eb="18">
      <t>コンシュウ</t>
    </rPh>
    <rPh sb="26" eb="27">
      <t>エン</t>
    </rPh>
    <rPh sb="27" eb="29">
      <t>リエキ</t>
    </rPh>
    <rPh sb="30" eb="31">
      <t>デ</t>
    </rPh>
    <rPh sb="34" eb="35">
      <t>オオ</t>
    </rPh>
    <phoneticPr fontId="10"/>
  </si>
  <si>
    <t>引き続き冷静に取り組んでいきたいと思う。</t>
    <rPh sb="0" eb="1">
      <t>ヒ</t>
    </rPh>
    <rPh sb="2" eb="3">
      <t>ツヅ</t>
    </rPh>
    <rPh sb="4" eb="6">
      <t>レイセイ</t>
    </rPh>
    <rPh sb="7" eb="8">
      <t>ト</t>
    </rPh>
    <rPh sb="9" eb="10">
      <t>ク</t>
    </rPh>
    <rPh sb="17" eb="18">
      <t>オモ</t>
    </rPh>
    <phoneticPr fontId="10"/>
  </si>
  <si>
    <t>結果をみたりして3週目から実践してみた。</t>
    <rPh sb="0" eb="2">
      <t>ケッカ</t>
    </rPh>
    <rPh sb="9" eb="10">
      <t>シュウ</t>
    </rPh>
    <rPh sb="10" eb="11">
      <t>メ</t>
    </rPh>
    <rPh sb="13" eb="15">
      <t>ジッセン</t>
    </rPh>
    <phoneticPr fontId="10"/>
  </si>
  <si>
    <t>しかしそこで週末に色々考えて上位足の波を意識したエントリーに絞り、検証に取り入れ</t>
    <rPh sb="6" eb="8">
      <t>シュウマツ</t>
    </rPh>
    <rPh sb="9" eb="11">
      <t>イロイロ</t>
    </rPh>
    <rPh sb="11" eb="12">
      <t>カンガ</t>
    </rPh>
    <rPh sb="14" eb="16">
      <t>ジョウイ</t>
    </rPh>
    <rPh sb="16" eb="17">
      <t>アシ</t>
    </rPh>
    <rPh sb="18" eb="19">
      <t>ナミ</t>
    </rPh>
    <rPh sb="20" eb="22">
      <t>イシキ</t>
    </rPh>
    <rPh sb="30" eb="31">
      <t>シボ</t>
    </rPh>
    <rPh sb="33" eb="35">
      <t>ケンショウ</t>
    </rPh>
    <rPh sb="36" eb="37">
      <t>ト</t>
    </rPh>
    <rPh sb="38" eb="39">
      <t>イ</t>
    </rPh>
    <phoneticPr fontId="10"/>
  </si>
  <si>
    <t>当然トレード回数は減り勝率が上がったように思う。（純粋にチャンスが少なかったのと指標発表も多かった）</t>
    <rPh sb="0" eb="2">
      <t>トウゼン</t>
    </rPh>
    <rPh sb="6" eb="8">
      <t>カイスウ</t>
    </rPh>
    <rPh sb="9" eb="10">
      <t>ヘ</t>
    </rPh>
    <rPh sb="11" eb="13">
      <t>ショウリツ</t>
    </rPh>
    <rPh sb="14" eb="15">
      <t>ア</t>
    </rPh>
    <rPh sb="21" eb="22">
      <t>オモ</t>
    </rPh>
    <rPh sb="25" eb="27">
      <t>ジュンスイ</t>
    </rPh>
    <rPh sb="33" eb="34">
      <t>スク</t>
    </rPh>
    <rPh sb="40" eb="42">
      <t>シヒョウ</t>
    </rPh>
    <rPh sb="42" eb="44">
      <t>ハッピョウ</t>
    </rPh>
    <rPh sb="45" eb="46">
      <t>オオ</t>
    </rPh>
    <phoneticPr fontId="10"/>
  </si>
  <si>
    <t>指標前にIFO解除。影響がなかったので指標後押し目でストリーム。それでプラス圏に浮上するまで約16時間かかる。再び指標の為決済したが指標の影響はなかった。この後10pips上昇したが再び大きく下落しているので決済して正解だった。</t>
    <rPh sb="0" eb="3">
      <t>シヒョウマエ</t>
    </rPh>
    <rPh sb="7" eb="9">
      <t>カイジョ</t>
    </rPh>
    <rPh sb="10" eb="12">
      <t>エイキョウ</t>
    </rPh>
    <rPh sb="19" eb="22">
      <t>シヒョウゴ</t>
    </rPh>
    <rPh sb="22" eb="23">
      <t>オ</t>
    </rPh>
    <rPh sb="24" eb="25">
      <t>メ</t>
    </rPh>
    <rPh sb="38" eb="39">
      <t>ケン</t>
    </rPh>
    <rPh sb="40" eb="42">
      <t>フジョウ</t>
    </rPh>
    <rPh sb="46" eb="47">
      <t>ヤク</t>
    </rPh>
    <rPh sb="49" eb="51">
      <t>ジカン</t>
    </rPh>
    <rPh sb="55" eb="56">
      <t>フタタ</t>
    </rPh>
    <rPh sb="57" eb="59">
      <t>シヒョウ</t>
    </rPh>
    <rPh sb="60" eb="61">
      <t>タメ</t>
    </rPh>
    <rPh sb="61" eb="63">
      <t>ケッサイ</t>
    </rPh>
    <rPh sb="66" eb="68">
      <t>シヒョウ</t>
    </rPh>
    <rPh sb="69" eb="71">
      <t>エイキョウ</t>
    </rPh>
    <rPh sb="79" eb="80">
      <t>アト</t>
    </rPh>
    <rPh sb="86" eb="88">
      <t>ジョウショウ</t>
    </rPh>
    <rPh sb="91" eb="92">
      <t>フタタ</t>
    </rPh>
    <rPh sb="93" eb="94">
      <t>オオ</t>
    </rPh>
    <rPh sb="96" eb="98">
      <t>ゲラク</t>
    </rPh>
    <rPh sb="104" eb="106">
      <t>ケッサイ</t>
    </rPh>
    <rPh sb="108" eb="110">
      <t>セイカイ</t>
    </rPh>
    <phoneticPr fontId="10"/>
  </si>
  <si>
    <r>
      <t>約定して+20pips位まで急上昇、そして下落。チャートの形は微妙だったのでホールドしてみたが
損切り。</t>
    </r>
    <r>
      <rPr>
        <sz val="10"/>
        <rFont val="ＭＳ Ｐゴシック"/>
        <family val="3"/>
        <charset val="128"/>
      </rPr>
      <t>デモの時にもあったが急上昇の時は下落する前に決済した方がいいかもしれない。</t>
    </r>
    <r>
      <rPr>
        <sz val="10"/>
        <color theme="1"/>
        <rFont val="ＭＳ Ｐゴシック"/>
        <family val="3"/>
        <charset val="128"/>
      </rPr>
      <t>また上がって来たらそこで再エントリーすればいい</t>
    </r>
    <rPh sb="0" eb="2">
      <t>ヤクジョウ</t>
    </rPh>
    <rPh sb="11" eb="12">
      <t>クライ</t>
    </rPh>
    <rPh sb="14" eb="17">
      <t>キュウジョウショウ</t>
    </rPh>
    <rPh sb="21" eb="23">
      <t>ゲラク</t>
    </rPh>
    <rPh sb="29" eb="30">
      <t>カタチ</t>
    </rPh>
    <rPh sb="31" eb="33">
      <t>ビミョウ</t>
    </rPh>
    <rPh sb="48" eb="50">
      <t>ソンギ</t>
    </rPh>
    <rPh sb="55" eb="56">
      <t>トキ</t>
    </rPh>
    <rPh sb="62" eb="65">
      <t>キュウジョウショウ</t>
    </rPh>
    <rPh sb="66" eb="67">
      <t>トキ</t>
    </rPh>
    <rPh sb="68" eb="70">
      <t>ゲラク</t>
    </rPh>
    <rPh sb="72" eb="73">
      <t>マエ</t>
    </rPh>
    <rPh sb="74" eb="76">
      <t>ケッサイ</t>
    </rPh>
    <rPh sb="78" eb="79">
      <t>ホウ</t>
    </rPh>
    <rPh sb="91" eb="92">
      <t>ア</t>
    </rPh>
    <rPh sb="95" eb="96">
      <t>キ</t>
    </rPh>
    <rPh sb="101" eb="102">
      <t>サイ</t>
    </rPh>
    <phoneticPr fontId="10"/>
  </si>
  <si>
    <r>
      <t>まさかの4連敗 。</t>
    </r>
    <r>
      <rPr>
        <sz val="10"/>
        <rFont val="ＭＳ Ｐゴシック"/>
        <family val="3"/>
        <charset val="128"/>
      </rPr>
      <t>このシステムでエントリー後逆行するのは普通だが逆行の後にプラス方向に行ったものの再び逆行しダウが崩れた場合はそこで損切りするべきか。 なぜならここで耐えてプラスに行った事がほとんどないから</t>
    </r>
    <rPh sb="5" eb="7">
      <t>レンパイ</t>
    </rPh>
    <rPh sb="21" eb="22">
      <t>ゴ</t>
    </rPh>
    <rPh sb="22" eb="24">
      <t>ギャッコウ</t>
    </rPh>
    <rPh sb="28" eb="30">
      <t>フツウ</t>
    </rPh>
    <rPh sb="32" eb="34">
      <t>ギャッコウ</t>
    </rPh>
    <rPh sb="35" eb="36">
      <t>ノチ</t>
    </rPh>
    <rPh sb="40" eb="42">
      <t>ホウコウ</t>
    </rPh>
    <rPh sb="43" eb="44">
      <t>イ</t>
    </rPh>
    <rPh sb="49" eb="50">
      <t>フタタ</t>
    </rPh>
    <rPh sb="51" eb="53">
      <t>ギャッコウ</t>
    </rPh>
    <rPh sb="57" eb="58">
      <t>クズ</t>
    </rPh>
    <rPh sb="60" eb="62">
      <t>バアイ</t>
    </rPh>
    <rPh sb="66" eb="68">
      <t>ソンギ</t>
    </rPh>
    <rPh sb="83" eb="84">
      <t>タ</t>
    </rPh>
    <rPh sb="90" eb="91">
      <t>イ</t>
    </rPh>
    <rPh sb="93" eb="94">
      <t>コト</t>
    </rPh>
    <phoneticPr fontId="10"/>
  </si>
  <si>
    <t>寝ている間に約定したようだが逆行したようで-25pipsくらいになっていた チャートを
見ると降下していきそうなのでホールド</t>
    <rPh sb="0" eb="1">
      <t>ネ</t>
    </rPh>
    <rPh sb="4" eb="5">
      <t>アイダ</t>
    </rPh>
    <rPh sb="6" eb="8">
      <t>ヤクジョウ</t>
    </rPh>
    <rPh sb="14" eb="16">
      <t>ギャッコウ</t>
    </rPh>
    <rPh sb="44" eb="45">
      <t>ミ</t>
    </rPh>
    <rPh sb="47" eb="49">
      <t>コウカ</t>
    </rPh>
    <phoneticPr fontId="10"/>
  </si>
  <si>
    <t>最初にFIBを引く時に間違えていた模様。ただこれでも上手くいくことはある
が注意が必要 （画像）</t>
    <rPh sb="0" eb="2">
      <t>サイショ</t>
    </rPh>
    <rPh sb="7" eb="8">
      <t>ヒ</t>
    </rPh>
    <rPh sb="9" eb="10">
      <t>トキ</t>
    </rPh>
    <rPh sb="11" eb="13">
      <t>マチガ</t>
    </rPh>
    <rPh sb="17" eb="19">
      <t>モヨウ</t>
    </rPh>
    <rPh sb="26" eb="28">
      <t>ウマ</t>
    </rPh>
    <rPh sb="38" eb="40">
      <t>チュウイ</t>
    </rPh>
    <rPh sb="41" eb="43">
      <t>ヒツヨウ</t>
    </rPh>
    <rPh sb="45" eb="47">
      <t>ガゾウ</t>
    </rPh>
    <phoneticPr fontId="10"/>
  </si>
  <si>
    <t>再エントリー後順調で朝までには利確してると思ったが朝にはマイナスになっていた。夕方雇用統計が近づいてもプラス圏に浮上してこないのでトレールで決済。翌朝-0.618に到達していた。CADJPYは夜中に動く。</t>
    <rPh sb="0" eb="1">
      <t>サイ</t>
    </rPh>
    <rPh sb="6" eb="7">
      <t>ゴ</t>
    </rPh>
    <rPh sb="7" eb="9">
      <t>ジュンチョウ</t>
    </rPh>
    <rPh sb="10" eb="11">
      <t>アサ</t>
    </rPh>
    <rPh sb="15" eb="17">
      <t>リカク</t>
    </rPh>
    <rPh sb="21" eb="22">
      <t>オモ</t>
    </rPh>
    <rPh sb="25" eb="26">
      <t>アサ</t>
    </rPh>
    <rPh sb="39" eb="41">
      <t>ユウガタ</t>
    </rPh>
    <rPh sb="41" eb="43">
      <t>コヨウ</t>
    </rPh>
    <rPh sb="43" eb="45">
      <t>トウケイ</t>
    </rPh>
    <rPh sb="46" eb="47">
      <t>チカ</t>
    </rPh>
    <rPh sb="54" eb="55">
      <t>ケン</t>
    </rPh>
    <rPh sb="56" eb="58">
      <t>フジョウ</t>
    </rPh>
    <rPh sb="70" eb="72">
      <t>ケッサイ</t>
    </rPh>
    <rPh sb="73" eb="75">
      <t>ヨクアサ</t>
    </rPh>
    <rPh sb="82" eb="84">
      <t>トウタツ</t>
    </rPh>
    <rPh sb="96" eb="98">
      <t>ヨナカ</t>
    </rPh>
    <rPh sb="99" eb="100">
      <t>ウゴ</t>
    </rPh>
    <phoneticPr fontId="10"/>
  </si>
  <si>
    <t>雇用統計</t>
    <rPh sb="0" eb="4">
      <t>コヨウトウケイ</t>
    </rPh>
    <phoneticPr fontId="10"/>
  </si>
  <si>
    <t>6月全世帯家計調査・消費支出(前年同月比)</t>
  </si>
  <si>
    <t>6月毎月勤労統計調査-現金給与総額(前年同月比)</t>
  </si>
  <si>
    <t>25pips 程度</t>
    <rPh sb="7" eb="9">
      <t>テイド</t>
    </rPh>
    <phoneticPr fontId="10"/>
  </si>
  <si>
    <t>6月国際収支・貿易収支 </t>
  </si>
  <si>
    <t>6月国際収支・経常収支（季調前） </t>
    <phoneticPr fontId="10"/>
  </si>
  <si>
    <t>6月国際収支・経常収支（季調済） </t>
  </si>
  <si>
    <t>Stoploss</t>
    <phoneticPr fontId="10"/>
  </si>
  <si>
    <t>70pips 程度</t>
    <rPh sb="7" eb="9">
      <t>テイド</t>
    </rPh>
    <phoneticPr fontId="10"/>
  </si>
  <si>
    <t>チャート的に問題なく勝てると思っていたが全然ダメだった。またしても週初めから連敗。
メンタルきついけど同じルールでやっているので仕方がない。当然負けることもある。</t>
    <rPh sb="4" eb="5">
      <t>テキ</t>
    </rPh>
    <rPh sb="6" eb="8">
      <t>モンダイ</t>
    </rPh>
    <rPh sb="10" eb="11">
      <t>カ</t>
    </rPh>
    <rPh sb="14" eb="15">
      <t>オモ</t>
    </rPh>
    <rPh sb="20" eb="22">
      <t>ゼンゼン</t>
    </rPh>
    <rPh sb="33" eb="35">
      <t>シュウハジ</t>
    </rPh>
    <rPh sb="38" eb="40">
      <t>レンパイ</t>
    </rPh>
    <rPh sb="51" eb="52">
      <t>オナ</t>
    </rPh>
    <rPh sb="64" eb="66">
      <t>シカタ</t>
    </rPh>
    <rPh sb="70" eb="72">
      <t>トウゼン</t>
    </rPh>
    <rPh sb="72" eb="73">
      <t>マ</t>
    </rPh>
    <phoneticPr fontId="10"/>
  </si>
  <si>
    <t>EUDAUD</t>
    <phoneticPr fontId="10"/>
  </si>
  <si>
    <t>NZDJPY</t>
    <phoneticPr fontId="10"/>
  </si>
  <si>
    <t>USDCAD</t>
    <phoneticPr fontId="10"/>
  </si>
  <si>
    <t>Just for refferance</t>
    <phoneticPr fontId="10"/>
  </si>
  <si>
    <t>CHFJPY</t>
    <phoneticPr fontId="10"/>
  </si>
  <si>
    <t>Month</t>
    <phoneticPr fontId="10"/>
  </si>
  <si>
    <t>消費者物価指数 (前月比)</t>
  </si>
  <si>
    <t>米国21:30:00</t>
    <rPh sb="0" eb="2">
      <t>ベイコク</t>
    </rPh>
    <phoneticPr fontId="10"/>
  </si>
  <si>
    <t>順調にプラス20pips位まで行って勝てると思っていたがその後マイナスに転じる。もう戻らない
パターンだと思い決済。連敗でメンタルめちゃめちゃきつい。もう一生勝てないような気がする。</t>
    <rPh sb="0" eb="2">
      <t>ジュンチョウ</t>
    </rPh>
    <rPh sb="12" eb="13">
      <t>クライ</t>
    </rPh>
    <rPh sb="15" eb="16">
      <t>イ</t>
    </rPh>
    <rPh sb="18" eb="19">
      <t>カ</t>
    </rPh>
    <rPh sb="22" eb="23">
      <t>オモ</t>
    </rPh>
    <rPh sb="30" eb="31">
      <t>ゴ</t>
    </rPh>
    <rPh sb="36" eb="37">
      <t>テン</t>
    </rPh>
    <rPh sb="42" eb="43">
      <t>モド</t>
    </rPh>
    <rPh sb="53" eb="54">
      <t>オモ</t>
    </rPh>
    <rPh sb="55" eb="57">
      <t>ケッサイ</t>
    </rPh>
    <rPh sb="58" eb="60">
      <t>レンパイ</t>
    </rPh>
    <rPh sb="77" eb="79">
      <t>イッショウ</t>
    </rPh>
    <rPh sb="79" eb="80">
      <t>カ</t>
    </rPh>
    <rPh sb="86" eb="87">
      <t>キ</t>
    </rPh>
    <phoneticPr fontId="10"/>
  </si>
  <si>
    <t>75pips程度</t>
    <rPh sb="6" eb="8">
      <t>テイド</t>
    </rPh>
    <phoneticPr fontId="10"/>
  </si>
  <si>
    <t>23 Aug Week 2</t>
    <phoneticPr fontId="10"/>
  </si>
  <si>
    <t>またしても残念な結果・・</t>
  </si>
  <si>
    <t>今週もチャンスは少なめ、IFOは結構セットしたものの逆に行ってしまいエントリーに至らなかったものも多かった。</t>
  </si>
  <si>
    <t>週初めから連敗になると本当にメンタルがきつく、もう一生勝てないような気にさえなる。</t>
  </si>
  <si>
    <t>デモの時と基本的には同じルールでやっているのにデモの時より思わしくない結果になってしまっている。</t>
  </si>
  <si>
    <t>変えたことといえばMAとの位置関係を厳しめに見ていることと、上位足（日足）の波に逆らうエントリー</t>
  </si>
  <si>
    <t>はしないということ。これで先週は勝率が上がったと思ったのだが。</t>
  </si>
  <si>
    <t>MA、日足が良くないように見えても勝つときは勝つので機会損失につながっているような気がしなくもない。</t>
  </si>
  <si>
    <t>確かに大きく逆行して「これ、ダメじゃん」って思った時に再びプラスに転じて勝ちトレードになったことはまずないので、</t>
  </si>
  <si>
    <t>それなら最初から損切幅を狭くしておいた方がいいのか・・・</t>
  </si>
  <si>
    <t>あと、デモの時は「これはダメだろう」と思った時には早めに手動で決済していたものの、</t>
  </si>
  <si>
    <t>最近はある程度放置出来るようになったため完全に損切りまで行ってしまい、</t>
  </si>
  <si>
    <t>1回の負けトレードの損失は大きくなってしまっている。</t>
  </si>
  <si>
    <t>午後にIFOが約定し、いい感じで上昇していたので指標前に何とかなると思っていたが16:00頃より大きく逆行。凄いストレスの下張り付いてしまい指標数分前に決済。プラスだから良かったが指標がなければ利益は伸びていたと思う。残念だけど仕方がない。少なくとも連敗から脱出出来た。</t>
    <rPh sb="0" eb="2">
      <t>ゴゴ</t>
    </rPh>
    <rPh sb="7" eb="9">
      <t>ヤクジョウ</t>
    </rPh>
    <rPh sb="13" eb="14">
      <t>カン</t>
    </rPh>
    <rPh sb="16" eb="18">
      <t>ジョウショウ</t>
    </rPh>
    <rPh sb="25" eb="26">
      <t>マエ</t>
    </rPh>
    <rPh sb="27" eb="28">
      <t>ナン</t>
    </rPh>
    <rPh sb="33" eb="34">
      <t>オモ</t>
    </rPh>
    <rPh sb="44" eb="45">
      <t>コロ</t>
    </rPh>
    <rPh sb="47" eb="48">
      <t>オオ</t>
    </rPh>
    <rPh sb="50" eb="52">
      <t>ギャッコウ</t>
    </rPh>
    <rPh sb="60" eb="61">
      <t>シタ</t>
    </rPh>
    <rPh sb="61" eb="62">
      <t>ハ</t>
    </rPh>
    <rPh sb="63" eb="64">
      <t>ツ</t>
    </rPh>
    <rPh sb="69" eb="71">
      <t>シヒョウ</t>
    </rPh>
    <rPh sb="71" eb="73">
      <t>スウフン</t>
    </rPh>
    <rPh sb="73" eb="74">
      <t>マエ</t>
    </rPh>
    <rPh sb="75" eb="77">
      <t>ケッサイ</t>
    </rPh>
    <rPh sb="84" eb="85">
      <t>ヨ</t>
    </rPh>
    <rPh sb="89" eb="91">
      <t>シヒョウ</t>
    </rPh>
    <rPh sb="98" eb="99">
      <t>デ</t>
    </rPh>
    <rPh sb="100" eb="101">
      <t>ノ</t>
    </rPh>
    <rPh sb="106" eb="107">
      <t>オモ</t>
    </rPh>
    <rPh sb="112" eb="114">
      <t>シカタ</t>
    </rPh>
    <rPh sb="118" eb="119">
      <t>スク</t>
    </rPh>
    <rPh sb="123" eb="125">
      <t>レンパイ</t>
    </rPh>
    <rPh sb="127" eb="129">
      <t>ダッシュツ</t>
    </rPh>
    <rPh sb="129" eb="131">
      <t>デキ</t>
    </rPh>
    <phoneticPr fontId="10"/>
  </si>
  <si>
    <t>たまたま戻り売りで入れるタイミングだったので成り行きでエントリー。朝までには利確されてると
思ったがマイナス。そのまま日本・国際収支[経常収支の指標に入ってしまった。楽天のサイトでは星
1個だったので影響が少ないかと思ったがじわじわと長時間に渡って影響があり、損切り。</t>
    <rPh sb="4" eb="5">
      <t>モド</t>
    </rPh>
    <rPh sb="6" eb="7">
      <t>ウ</t>
    </rPh>
    <rPh sb="9" eb="10">
      <t>ハイ</t>
    </rPh>
    <rPh sb="22" eb="23">
      <t>ナ</t>
    </rPh>
    <rPh sb="24" eb="25">
      <t>ユ</t>
    </rPh>
    <rPh sb="33" eb="34">
      <t>アサ</t>
    </rPh>
    <rPh sb="38" eb="40">
      <t>リカク</t>
    </rPh>
    <rPh sb="46" eb="47">
      <t>オモ</t>
    </rPh>
    <rPh sb="72" eb="74">
      <t>シヒョウ</t>
    </rPh>
    <rPh sb="75" eb="76">
      <t>ハイ</t>
    </rPh>
    <rPh sb="83" eb="85">
      <t>ラクテン</t>
    </rPh>
    <rPh sb="91" eb="92">
      <t>ホシ</t>
    </rPh>
    <rPh sb="94" eb="95">
      <t>コ</t>
    </rPh>
    <rPh sb="100" eb="102">
      <t>エイキョウ</t>
    </rPh>
    <rPh sb="103" eb="104">
      <t>スク</t>
    </rPh>
    <rPh sb="108" eb="109">
      <t>オモ</t>
    </rPh>
    <rPh sb="117" eb="120">
      <t>チョウジカン</t>
    </rPh>
    <rPh sb="121" eb="122">
      <t>ワタ</t>
    </rPh>
    <rPh sb="124" eb="126">
      <t>エイキョウ</t>
    </rPh>
    <rPh sb="130" eb="132">
      <t>ソンギ</t>
    </rPh>
    <phoneticPr fontId="10"/>
  </si>
  <si>
    <t>最近スイングに興味があり見ていたところ、月足で天に近い状態でダウントレンドの状態になっていたので1分足で詳細を確認し最小ロットで成り行きでエントリー。しかしアップトレンドに転換し損切り。
後でチャートを再確認しちょっと見方が甘かったと思った。</t>
    <rPh sb="0" eb="2">
      <t>サイキン</t>
    </rPh>
    <rPh sb="7" eb="9">
      <t>キョウミ</t>
    </rPh>
    <rPh sb="12" eb="13">
      <t>ミ</t>
    </rPh>
    <rPh sb="20" eb="22">
      <t>ツキアシ</t>
    </rPh>
    <rPh sb="23" eb="24">
      <t>テン</t>
    </rPh>
    <rPh sb="38" eb="40">
      <t>ジョウタイ</t>
    </rPh>
    <rPh sb="49" eb="51">
      <t>フンアシ</t>
    </rPh>
    <rPh sb="52" eb="54">
      <t>ショウサイ</t>
    </rPh>
    <rPh sb="55" eb="57">
      <t>カクニン</t>
    </rPh>
    <rPh sb="58" eb="60">
      <t>サイショウ</t>
    </rPh>
    <rPh sb="64" eb="65">
      <t>ナ</t>
    </rPh>
    <rPh sb="66" eb="67">
      <t>ユ</t>
    </rPh>
    <rPh sb="86" eb="88">
      <t>テンカン</t>
    </rPh>
    <rPh sb="89" eb="91">
      <t>ソンギ</t>
    </rPh>
    <rPh sb="94" eb="95">
      <t>アト</t>
    </rPh>
    <rPh sb="101" eb="104">
      <t>サイカクニン</t>
    </rPh>
    <rPh sb="109" eb="111">
      <t>ミカタ</t>
    </rPh>
    <rPh sb="112" eb="113">
      <t>アマ</t>
    </rPh>
    <rPh sb="117" eb="118">
      <t>オモ</t>
    </rPh>
    <phoneticPr fontId="10"/>
  </si>
  <si>
    <t>かなりスムースに行ったが-0.618の数pips手前で5~6pips逆行し始めたので念の為決済&amp;勝ち逃げ。
久しぶりに勝ててホッとしている、また過去最高利益にもなった。</t>
    <rPh sb="8" eb="9">
      <t>イ</t>
    </rPh>
    <rPh sb="19" eb="20">
      <t>スウ</t>
    </rPh>
    <rPh sb="24" eb="26">
      <t>テマエ</t>
    </rPh>
    <rPh sb="34" eb="36">
      <t>ギャッコウ</t>
    </rPh>
    <rPh sb="37" eb="38">
      <t>ハジ</t>
    </rPh>
    <rPh sb="42" eb="43">
      <t>ネン</t>
    </rPh>
    <rPh sb="44" eb="45">
      <t>タメ</t>
    </rPh>
    <rPh sb="45" eb="47">
      <t>ケッサイ</t>
    </rPh>
    <rPh sb="48" eb="49">
      <t>カ</t>
    </rPh>
    <rPh sb="50" eb="51">
      <t>ニ</t>
    </rPh>
    <rPh sb="54" eb="55">
      <t>ヒサ</t>
    </rPh>
    <rPh sb="71" eb="77">
      <t>カコサイコウリエキ</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</si>
</sst>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176" formatCode="0.00_ ;[Red]\-0.00\ "/>
    <numFmt numFmtId="177" formatCode="0.00_ "/>
    <numFmt numFmtId="178" formatCode="0.0_);[Red]\(0.0\)"/>
    <numFmt numFmtId="179" formatCode="m/d;@"/>
    <numFmt numFmtId="180" formatCode="&quot;¥&quot;#,##0_);[Red]\(&quot;¥&quot;#,##0\)"/>
    <numFmt numFmtId="181" formatCode="0_);[Red]\(0\)"/>
    <numFmt numFmtId="182" formatCode="#,##0_ ;[Red]\-#,##0\ "/>
    <numFmt numFmtId="183" formatCode="0.0%"/>
    <numFmt numFmtId="184" formatCode="yyyy/m/d;@"/>
    <numFmt numFmtId="185" formatCode="yyyy/mm/dd;@"/>
    <numFmt numFmtId="186" formatCode="0_ ;[Red]\-0\ "/>
    <numFmt numFmtId="187" formatCode="0.000000_ "/>
    <numFmt numFmtId="188" formatCode="0.00000_ "/>
    <numFmt numFmtId="189" formatCode="h:mm:ss;@"/>
    <numFmt numFmtId="190" formatCode="0.000_ "/>
  </numFmts>
  <fonts count="50">
    <font>
      <sz val="11"/>
      <color indexed="8"/>
      <name val="ＭＳ Ｐゴシック"/>
      <family val="3"/>
      <charset val="128"/>
    </font>
    <font>
      <sz val="11"/>
      <name val="ＭＳ Ｐゴシック"/>
      <family val="3"/>
      <charset val="128"/>
    </font>
    <font>
      <sz val="11"/>
      <color indexed="10"/>
      <name val="ＭＳ Ｐゴシック"/>
      <family val="3"/>
      <charset val="128"/>
    </font>
    <font>
      <b/>
      <sz val="11"/>
      <color indexed="8"/>
      <name val="ＭＳ Ｐゴシック"/>
      <family val="3"/>
      <charset val="128"/>
    </font>
    <font>
      <sz val="11"/>
      <color indexed="9"/>
      <name val="ＭＳ Ｐゴシック"/>
      <family val="3"/>
      <charset val="128"/>
    </font>
    <font>
      <sz val="11"/>
      <color indexed="60"/>
      <name val="ＭＳ Ｐゴシック"/>
      <family val="3"/>
      <charset val="128"/>
    </font>
    <font>
      <b/>
      <sz val="12"/>
      <color indexed="8"/>
      <name val="ＭＳ Ｐゴシック"/>
      <family val="3"/>
      <charset val="128"/>
    </font>
    <font>
      <sz val="12"/>
      <color indexed="8"/>
      <name val="ＭＳ Ｐゴシック"/>
      <family val="3"/>
      <charset val="128"/>
    </font>
    <font>
      <sz val="12"/>
      <name val="ＭＳ Ｐゴシック"/>
      <family val="3"/>
      <charset val="128"/>
    </font>
    <font>
      <sz val="11"/>
      <color indexed="8"/>
      <name val="ＭＳ Ｐゴシック"/>
      <family val="3"/>
      <charset val="128"/>
    </font>
    <font>
      <sz val="6"/>
      <name val="ＭＳ Ｐゴシック"/>
      <family val="3"/>
      <charset val="128"/>
    </font>
    <font>
      <b/>
      <sz val="10"/>
      <color indexed="8"/>
      <name val="72 Black"/>
      <family val="2"/>
    </font>
    <font>
      <b/>
      <sz val="10"/>
      <color rgb="FF000000"/>
      <name val="72 Black"/>
      <family val="3"/>
    </font>
    <font>
      <b/>
      <sz val="10"/>
      <color theme="1"/>
      <name val="72 Black"/>
      <family val="2"/>
    </font>
    <font>
      <u/>
      <sz val="11"/>
      <color theme="10"/>
      <name val="ＭＳ Ｐゴシック"/>
      <family val="3"/>
      <charset val="128"/>
    </font>
    <font>
      <b/>
      <sz val="11"/>
      <name val="ＭＳ Ｐゴシック"/>
      <family val="3"/>
      <charset val="128"/>
    </font>
    <font>
      <sz val="6"/>
      <name val="ＭＳ Ｐゴシック"/>
      <family val="2"/>
      <charset val="128"/>
      <scheme val="minor"/>
    </font>
    <font>
      <sz val="12"/>
      <color indexed="8"/>
      <name val="72 Black"/>
      <family val="2"/>
    </font>
    <font>
      <b/>
      <sz val="12"/>
      <color indexed="8"/>
      <name val="72 Black"/>
      <family val="2"/>
    </font>
    <font>
      <sz val="12"/>
      <name val="72 Black"/>
      <family val="2"/>
    </font>
    <font>
      <b/>
      <sz val="12"/>
      <name val="72 Black"/>
      <family val="2"/>
    </font>
    <font>
      <b/>
      <sz val="11"/>
      <color indexed="8"/>
      <name val="HGP創英角ｺﾞｼｯｸUB"/>
      <family val="3"/>
      <charset val="128"/>
    </font>
    <font>
      <b/>
      <sz val="11"/>
      <name val="HGP創英角ｺﾞｼｯｸUB"/>
      <family val="3"/>
      <charset val="128"/>
    </font>
    <font>
      <b/>
      <sz val="11"/>
      <color rgb="FFFF0000"/>
      <name val="HGP創英角ｺﾞｼｯｸUB"/>
      <family val="3"/>
      <charset val="128"/>
    </font>
    <font>
      <b/>
      <sz val="11"/>
      <color theme="1"/>
      <name val="HGP創英角ｺﾞｼｯｸUB"/>
      <family val="3"/>
      <charset val="128"/>
    </font>
    <font>
      <b/>
      <sz val="11"/>
      <color rgb="FF0CF454"/>
      <name val="HGP創英角ｺﾞｼｯｸUB"/>
      <family val="3"/>
      <charset val="128"/>
    </font>
    <font>
      <b/>
      <sz val="11"/>
      <color indexed="8"/>
      <name val="HGS創英角ｺﾞｼｯｸUB"/>
      <family val="3"/>
      <charset val="128"/>
    </font>
    <font>
      <b/>
      <sz val="11"/>
      <color rgb="FFCC00FF"/>
      <name val="HGP創英角ｺﾞｼｯｸUB"/>
      <family val="3"/>
      <charset val="128"/>
    </font>
    <font>
      <b/>
      <sz val="11"/>
      <color rgb="FFCC00FF"/>
      <name val="HGS創英角ｺﾞｼｯｸUB"/>
      <family val="3"/>
      <charset val="128"/>
    </font>
    <font>
      <b/>
      <sz val="11"/>
      <color indexed="8"/>
      <name val="72 Black"/>
      <family val="2"/>
    </font>
    <font>
      <sz val="11"/>
      <color indexed="8"/>
      <name val="72 Black"/>
      <family val="2"/>
    </font>
    <font>
      <b/>
      <sz val="11"/>
      <name val="72 Black"/>
      <family val="2"/>
    </font>
    <font>
      <sz val="11"/>
      <color indexed="8"/>
      <name val="HGP創英角ｺﾞｼｯｸUB"/>
      <family val="3"/>
      <charset val="128"/>
    </font>
    <font>
      <sz val="11"/>
      <name val="HGP創英角ｺﾞｼｯｸUB"/>
      <family val="3"/>
      <charset val="128"/>
    </font>
    <font>
      <b/>
      <sz val="10"/>
      <color theme="1"/>
      <name val="72 Black"/>
      <family val="3"/>
    </font>
    <font>
      <sz val="10"/>
      <color theme="1"/>
      <name val="72 Black"/>
      <family val="3"/>
    </font>
    <font>
      <sz val="10"/>
      <color theme="1"/>
      <name val="ＭＳ Ｐゴシック"/>
      <family val="3"/>
      <charset val="128"/>
    </font>
    <font>
      <b/>
      <sz val="10"/>
      <color theme="1"/>
      <name val="ＭＳ Ｐゴシック"/>
      <family val="3"/>
      <charset val="128"/>
    </font>
    <font>
      <sz val="11"/>
      <color theme="1"/>
      <name val="ＭＳ Ｐゴシック"/>
      <family val="3"/>
      <charset val="128"/>
    </font>
    <font>
      <b/>
      <sz val="11"/>
      <color rgb="FFFF00FF"/>
      <name val="HGP創英角ｺﾞｼｯｸUB"/>
      <family val="3"/>
      <charset val="128"/>
    </font>
    <font>
      <b/>
      <sz val="11"/>
      <color rgb="FF3399FF"/>
      <name val="HGP創英角ｺﾞｼｯｸUB"/>
      <family val="3"/>
      <charset val="128"/>
    </font>
    <font>
      <b/>
      <sz val="10"/>
      <color rgb="FFFF0000"/>
      <name val="72 Black"/>
      <family val="2"/>
    </font>
    <font>
      <b/>
      <sz val="10"/>
      <color rgb="FF00B050"/>
      <name val="72 Black"/>
      <family val="2"/>
    </font>
    <font>
      <b/>
      <sz val="10"/>
      <name val="72 Black"/>
      <family val="2"/>
    </font>
    <font>
      <sz val="11"/>
      <color indexed="8"/>
      <name val="BIZ UDゴシック"/>
      <family val="3"/>
      <charset val="128"/>
    </font>
    <font>
      <b/>
      <sz val="10"/>
      <color theme="0"/>
      <name val="72 Black"/>
      <family val="3"/>
    </font>
    <font>
      <sz val="10"/>
      <name val="ＭＳ Ｐゴシック"/>
      <family val="3"/>
      <charset val="128"/>
    </font>
    <font>
      <sz val="10"/>
      <color rgb="FF333333"/>
      <name val="ＭＳ Ｐゴシック"/>
      <family val="3"/>
      <charset val="128"/>
    </font>
    <font>
      <sz val="10"/>
      <color rgb="FF333333"/>
      <name val="BIZ UDゴシック"/>
      <family val="3"/>
      <charset val="128"/>
    </font>
    <font>
      <sz val="11"/>
      <color rgb="FFFF0000"/>
      <name val="72 Black"/>
      <family val="2"/>
    </font>
  </fonts>
  <fills count="11">
    <fill>
      <patternFill patternType="none"/>
    </fill>
    <fill>
      <patternFill patternType="gray125"/>
    </fill>
    <fill>
      <patternFill patternType="solid">
        <fgColor indexed="62"/>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0066"/>
        <bgColor indexed="64"/>
      </patternFill>
    </fill>
    <fill>
      <patternFill patternType="solid">
        <fgColor rgb="FF33CCFF"/>
        <bgColor indexed="64"/>
      </patternFill>
    </fill>
    <fill>
      <patternFill patternType="solid">
        <fgColor rgb="FF66FFFF"/>
        <bgColor indexed="64"/>
      </patternFill>
    </fill>
    <fill>
      <patternFill patternType="solid">
        <fgColor theme="0"/>
        <bgColor indexed="64"/>
      </patternFill>
    </fill>
  </fills>
  <borders count="68">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5"/>
      </right>
      <top style="medium">
        <color indexed="64"/>
      </top>
      <bottom/>
      <diagonal/>
    </border>
    <border>
      <left style="dotted">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dotted">
        <color indexed="64"/>
      </left>
      <right/>
      <top style="medium">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medium">
        <color indexed="60"/>
      </left>
      <right style="medium">
        <color indexed="60"/>
      </right>
      <top style="medium">
        <color indexed="60"/>
      </top>
      <bottom style="medium">
        <color indexed="60"/>
      </bottom>
      <diagonal/>
    </border>
    <border>
      <left style="medium">
        <color indexed="64"/>
      </left>
      <right/>
      <top style="thin">
        <color indexed="64"/>
      </top>
      <bottom/>
      <diagonal/>
    </border>
    <border>
      <left/>
      <right/>
      <top style="thin">
        <color indexed="64"/>
      </top>
      <bottom/>
      <diagonal/>
    </border>
    <border>
      <left style="medium">
        <color indexed="64"/>
      </left>
      <right/>
      <top/>
      <bottom style="double">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dashed">
        <color indexed="64"/>
      </left>
      <right style="thin">
        <color indexed="64"/>
      </right>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s>
  <cellStyleXfs count="7">
    <xf numFmtId="0" fontId="0" fillId="0" borderId="0">
      <alignment vertical="center"/>
    </xf>
    <xf numFmtId="0" fontId="9" fillId="0" borderId="0">
      <alignment vertical="center"/>
    </xf>
    <xf numFmtId="0" fontId="9" fillId="0" borderId="0">
      <alignment vertical="center"/>
    </xf>
    <xf numFmtId="0" fontId="1" fillId="0" borderId="0">
      <alignment vertical="center"/>
    </xf>
    <xf numFmtId="0" fontId="1" fillId="0" borderId="0"/>
    <xf numFmtId="0" fontId="14" fillId="0" borderId="0" applyNumberFormat="0" applyFill="0" applyBorder="0" applyAlignment="0" applyProtection="0"/>
    <xf numFmtId="0" fontId="14" fillId="0" borderId="0" applyNumberFormat="0" applyFill="0" applyBorder="0" applyAlignment="0" applyProtection="0">
      <alignment vertical="center"/>
    </xf>
  </cellStyleXfs>
  <cellXfs count="310">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2" fillId="0" borderId="1" xfId="0" applyFont="1" applyBorder="1">
      <alignment vertical="center"/>
    </xf>
    <xf numFmtId="0" fontId="0" fillId="0" borderId="4" xfId="0" applyBorder="1">
      <alignment vertical="center"/>
    </xf>
    <xf numFmtId="0" fontId="0" fillId="0" borderId="5" xfId="0" applyBorder="1">
      <alignment vertical="center"/>
    </xf>
    <xf numFmtId="9" fontId="0" fillId="0" borderId="6" xfId="0" applyNumberFormat="1" applyBorder="1">
      <alignment vertical="center"/>
    </xf>
    <xf numFmtId="0" fontId="0" fillId="0" borderId="7" xfId="0" applyBorder="1">
      <alignment vertical="center"/>
    </xf>
    <xf numFmtId="0" fontId="0" fillId="0" borderId="8" xfId="0" applyBorder="1">
      <alignment vertical="center"/>
    </xf>
    <xf numFmtId="176" fontId="0" fillId="0" borderId="0" xfId="0" applyNumberFormat="1">
      <alignment vertical="center"/>
    </xf>
    <xf numFmtId="0" fontId="3" fillId="0" borderId="0" xfId="0" applyFont="1">
      <alignment vertical="center"/>
    </xf>
    <xf numFmtId="176" fontId="3" fillId="0" borderId="0" xfId="0" applyNumberFormat="1" applyFont="1">
      <alignment vertical="center"/>
    </xf>
    <xf numFmtId="176" fontId="0" fillId="0" borderId="1" xfId="0" applyNumberFormat="1" applyBorder="1">
      <alignment vertical="center"/>
    </xf>
    <xf numFmtId="177" fontId="0" fillId="0" borderId="1" xfId="0" applyNumberFormat="1" applyBorder="1">
      <alignment vertical="center"/>
    </xf>
    <xf numFmtId="0" fontId="0" fillId="0" borderId="9"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xf>
    <xf numFmtId="0" fontId="0" fillId="0" borderId="6"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4" fillId="2" borderId="19"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2" xfId="0" applyFont="1" applyFill="1" applyBorder="1" applyAlignment="1">
      <alignment horizontal="center" vertical="center"/>
    </xf>
    <xf numFmtId="0" fontId="0" fillId="0" borderId="10" xfId="0" applyBorder="1">
      <alignment vertical="center"/>
    </xf>
    <xf numFmtId="0" fontId="0" fillId="0" borderId="23" xfId="0" applyBorder="1">
      <alignment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13" xfId="0" applyBorder="1">
      <alignment vertical="center"/>
    </xf>
    <xf numFmtId="0" fontId="0" fillId="0" borderId="21" xfId="0" applyBorder="1">
      <alignment vertical="center"/>
    </xf>
    <xf numFmtId="0" fontId="0" fillId="3" borderId="27" xfId="0" applyFill="1" applyBorder="1">
      <alignment vertical="center"/>
    </xf>
    <xf numFmtId="0" fontId="0" fillId="3" borderId="19" xfId="0" applyFill="1" applyBorder="1">
      <alignment vertical="center"/>
    </xf>
    <xf numFmtId="0" fontId="0" fillId="3" borderId="21" xfId="0" applyFill="1" applyBorder="1">
      <alignment vertical="center"/>
    </xf>
    <xf numFmtId="0" fontId="0" fillId="0" borderId="28" xfId="0" applyBorder="1">
      <alignment vertical="center"/>
    </xf>
    <xf numFmtId="176" fontId="0" fillId="0" borderId="28" xfId="0" applyNumberFormat="1" applyBorder="1">
      <alignment vertical="center"/>
    </xf>
    <xf numFmtId="0" fontId="5" fillId="0" borderId="0" xfId="0" applyFont="1">
      <alignment vertical="center"/>
    </xf>
    <xf numFmtId="0" fontId="0" fillId="0" borderId="21" xfId="0" applyBorder="1" applyAlignment="1">
      <alignment horizontal="center" vertical="center"/>
    </xf>
    <xf numFmtId="0" fontId="0" fillId="5" borderId="0" xfId="0" applyFill="1">
      <alignment vertical="center"/>
    </xf>
    <xf numFmtId="0" fontId="0" fillId="0" borderId="52" xfId="0" applyBorder="1">
      <alignment vertical="center"/>
    </xf>
    <xf numFmtId="0" fontId="0" fillId="3" borderId="31" xfId="0" applyFill="1" applyBorder="1">
      <alignment vertical="center"/>
    </xf>
    <xf numFmtId="0" fontId="1" fillId="0" borderId="0" xfId="3">
      <alignment vertical="center"/>
    </xf>
    <xf numFmtId="0" fontId="1" fillId="0" borderId="53" xfId="3" applyBorder="1">
      <alignment vertical="center"/>
    </xf>
    <xf numFmtId="0" fontId="1" fillId="0" borderId="54" xfId="3" applyBorder="1">
      <alignment vertical="center"/>
    </xf>
    <xf numFmtId="0" fontId="1" fillId="0" borderId="55" xfId="3" applyBorder="1">
      <alignment vertical="center"/>
    </xf>
    <xf numFmtId="0" fontId="1" fillId="0" borderId="28" xfId="3" applyBorder="1">
      <alignment vertical="center"/>
    </xf>
    <xf numFmtId="0" fontId="12" fillId="3" borderId="0" xfId="0" applyFont="1" applyFill="1" applyAlignment="1">
      <alignment horizontal="center" vertical="center"/>
    </xf>
    <xf numFmtId="0" fontId="11" fillId="0" borderId="0" xfId="0" applyFont="1" applyAlignment="1">
      <alignment horizontal="center" vertical="center"/>
    </xf>
    <xf numFmtId="0" fontId="15" fillId="0" borderId="0" xfId="3" applyFont="1">
      <alignment vertical="center"/>
    </xf>
    <xf numFmtId="0" fontId="9" fillId="0" borderId="0" xfId="1" applyAlignment="1">
      <alignment horizontal="center" vertical="center"/>
    </xf>
    <xf numFmtId="0" fontId="9" fillId="0" borderId="0" xfId="1">
      <alignment vertical="center"/>
    </xf>
    <xf numFmtId="177" fontId="13" fillId="3" borderId="0" xfId="0" applyNumberFormat="1" applyFont="1" applyFill="1" applyAlignment="1">
      <alignment horizontal="center" vertical="center"/>
    </xf>
    <xf numFmtId="0" fontId="18" fillId="4" borderId="27" xfId="2" applyFont="1" applyFill="1" applyBorder="1">
      <alignment vertical="center"/>
    </xf>
    <xf numFmtId="178" fontId="18" fillId="4" borderId="36" xfId="2" applyNumberFormat="1" applyFont="1" applyFill="1" applyBorder="1">
      <alignment vertical="center"/>
    </xf>
    <xf numFmtId="0" fontId="18" fillId="0" borderId="0" xfId="2" applyFont="1">
      <alignment vertical="center"/>
    </xf>
    <xf numFmtId="0" fontId="18" fillId="4" borderId="29" xfId="2" applyFont="1" applyFill="1" applyBorder="1">
      <alignment vertical="center"/>
    </xf>
    <xf numFmtId="178" fontId="18" fillId="4" borderId="27" xfId="2" applyNumberFormat="1" applyFont="1" applyFill="1" applyBorder="1">
      <alignment vertical="center"/>
    </xf>
    <xf numFmtId="9" fontId="18" fillId="0" borderId="30" xfId="2" applyNumberFormat="1" applyFont="1" applyBorder="1" applyAlignment="1">
      <alignment horizontal="center" vertical="center"/>
    </xf>
    <xf numFmtId="5" fontId="18" fillId="0" borderId="22" xfId="2" applyNumberFormat="1" applyFont="1" applyBorder="1" applyAlignment="1">
      <alignment horizontal="center" vertical="center"/>
    </xf>
    <xf numFmtId="6" fontId="18" fillId="4" borderId="27" xfId="2" applyNumberFormat="1" applyFont="1" applyFill="1" applyBorder="1">
      <alignment vertical="center"/>
    </xf>
    <xf numFmtId="6" fontId="18" fillId="0" borderId="31" xfId="2" applyNumberFormat="1" applyFont="1" applyBorder="1" applyAlignment="1">
      <alignment horizontal="center" vertical="center"/>
    </xf>
    <xf numFmtId="0" fontId="18" fillId="5" borderId="0" xfId="2" applyFont="1" applyFill="1">
      <alignment vertical="center"/>
    </xf>
    <xf numFmtId="5" fontId="18" fillId="5" borderId="0" xfId="2" applyNumberFormat="1" applyFont="1" applyFill="1" applyAlignment="1">
      <alignment horizontal="center" vertical="center"/>
    </xf>
    <xf numFmtId="178" fontId="18" fillId="5" borderId="0" xfId="2" applyNumberFormat="1" applyFont="1" applyFill="1">
      <alignment vertical="center"/>
    </xf>
    <xf numFmtId="5" fontId="17" fillId="6" borderId="48" xfId="2" applyNumberFormat="1" applyFont="1" applyFill="1" applyBorder="1" applyAlignment="1">
      <alignment horizontal="center"/>
    </xf>
    <xf numFmtId="6" fontId="18" fillId="5" borderId="0" xfId="2" applyNumberFormat="1" applyFont="1" applyFill="1">
      <alignment vertical="center"/>
    </xf>
    <xf numFmtId="6" fontId="18" fillId="5" borderId="0" xfId="2" applyNumberFormat="1" applyFont="1" applyFill="1" applyAlignment="1">
      <alignment horizontal="center" vertical="center"/>
    </xf>
    <xf numFmtId="0" fontId="18" fillId="5" borderId="44" xfId="2" applyFont="1" applyFill="1" applyBorder="1">
      <alignment vertical="center"/>
    </xf>
    <xf numFmtId="5" fontId="18" fillId="5" borderId="44" xfId="2" applyNumberFormat="1" applyFont="1" applyFill="1" applyBorder="1" applyAlignment="1">
      <alignment horizontal="center" vertical="center"/>
    </xf>
    <xf numFmtId="5" fontId="20" fillId="5" borderId="44" xfId="2" applyNumberFormat="1" applyFont="1" applyFill="1" applyBorder="1" applyAlignment="1">
      <alignment horizontal="center" vertical="center"/>
    </xf>
    <xf numFmtId="178" fontId="18" fillId="5" borderId="44" xfId="2" applyNumberFormat="1" applyFont="1" applyFill="1" applyBorder="1">
      <alignment vertical="center"/>
    </xf>
    <xf numFmtId="9" fontId="18" fillId="5" borderId="47" xfId="2" applyNumberFormat="1" applyFont="1" applyFill="1" applyBorder="1" applyAlignment="1">
      <alignment horizontal="center" vertical="center"/>
    </xf>
    <xf numFmtId="6" fontId="18" fillId="5" borderId="44" xfId="2" applyNumberFormat="1" applyFont="1" applyFill="1" applyBorder="1">
      <alignment vertical="center"/>
    </xf>
    <xf numFmtId="6" fontId="18" fillId="5" borderId="44" xfId="2" applyNumberFormat="1" applyFont="1" applyFill="1" applyBorder="1" applyAlignment="1">
      <alignment horizontal="center" vertical="center"/>
    </xf>
    <xf numFmtId="0" fontId="17" fillId="0" borderId="50" xfId="0" applyFont="1" applyBorder="1">
      <alignment vertical="center"/>
    </xf>
    <xf numFmtId="0" fontId="17" fillId="0" borderId="49" xfId="0" applyFont="1" applyBorder="1">
      <alignment vertical="center"/>
    </xf>
    <xf numFmtId="0" fontId="17" fillId="0" borderId="51" xfId="0" applyFont="1" applyBorder="1">
      <alignment vertical="center"/>
    </xf>
    <xf numFmtId="0" fontId="17" fillId="0" borderId="0" xfId="0" applyFont="1">
      <alignment vertical="center"/>
    </xf>
    <xf numFmtId="0" fontId="19" fillId="0" borderId="0" xfId="0" applyFont="1">
      <alignment vertical="center"/>
    </xf>
    <xf numFmtId="0" fontId="17" fillId="5" borderId="0" xfId="0" applyFont="1" applyFill="1">
      <alignment vertical="center"/>
    </xf>
    <xf numFmtId="0" fontId="17" fillId="5" borderId="44" xfId="0" applyFont="1" applyFill="1" applyBorder="1">
      <alignment vertical="center"/>
    </xf>
    <xf numFmtId="0" fontId="17" fillId="0" borderId="44" xfId="0" applyFont="1" applyBorder="1">
      <alignment vertical="center"/>
    </xf>
    <xf numFmtId="0" fontId="17" fillId="0" borderId="0" xfId="0" applyFont="1" applyAlignment="1">
      <alignment horizontal="center" vertical="center"/>
    </xf>
    <xf numFmtId="0" fontId="17" fillId="0" borderId="43" xfId="0" applyFont="1" applyBorder="1">
      <alignment vertical="center"/>
    </xf>
    <xf numFmtId="0" fontId="19" fillId="0" borderId="40" xfId="0" applyFont="1" applyBorder="1">
      <alignment vertical="center"/>
    </xf>
    <xf numFmtId="0" fontId="21" fillId="0" borderId="0" xfId="1" applyFont="1">
      <alignment vertical="center"/>
    </xf>
    <xf numFmtId="49" fontId="22" fillId="0" borderId="46" xfId="1" applyNumberFormat="1" applyFont="1" applyBorder="1" applyAlignment="1">
      <alignment horizontal="center" vertical="center"/>
    </xf>
    <xf numFmtId="0" fontId="22" fillId="0" borderId="15" xfId="1" applyFont="1" applyBorder="1" applyAlignment="1" applyProtection="1">
      <alignment horizontal="center" vertical="center"/>
      <protection locked="0"/>
    </xf>
    <xf numFmtId="0" fontId="22" fillId="0" borderId="2" xfId="1" applyFont="1" applyBorder="1" applyAlignment="1">
      <alignment horizontal="center" vertical="center"/>
    </xf>
    <xf numFmtId="0" fontId="23" fillId="0" borderId="1" xfId="1" applyFont="1" applyBorder="1" applyAlignment="1" applyProtection="1">
      <alignment horizontal="center" vertical="center"/>
      <protection locked="0"/>
    </xf>
    <xf numFmtId="0" fontId="24" fillId="0" borderId="1" xfId="1" applyFont="1" applyBorder="1" applyAlignment="1" applyProtection="1">
      <alignment horizontal="center" vertical="center"/>
      <protection locked="0"/>
    </xf>
    <xf numFmtId="0" fontId="25" fillId="0" borderId="1" xfId="1" applyFont="1" applyBorder="1" applyAlignment="1">
      <alignment horizontal="center" vertical="center"/>
    </xf>
    <xf numFmtId="0" fontId="22" fillId="0" borderId="1" xfId="1" applyFont="1" applyBorder="1" applyAlignment="1">
      <alignment horizontal="center" vertical="center"/>
    </xf>
    <xf numFmtId="14" fontId="22" fillId="0" borderId="1" xfId="1" applyNumberFormat="1" applyFont="1" applyBorder="1" applyAlignment="1" applyProtection="1">
      <alignment horizontal="center" vertical="center"/>
      <protection locked="0"/>
    </xf>
    <xf numFmtId="0" fontId="22" fillId="0" borderId="1" xfId="1" applyFont="1" applyBorder="1" applyAlignment="1" applyProtection="1">
      <alignment horizontal="center" vertical="center"/>
      <protection locked="0"/>
    </xf>
    <xf numFmtId="0" fontId="22" fillId="0" borderId="3" xfId="1" applyFont="1" applyBorder="1" applyAlignment="1">
      <alignment horizontal="center" vertical="center"/>
    </xf>
    <xf numFmtId="0" fontId="22" fillId="0" borderId="46" xfId="1" applyFont="1" applyBorder="1" applyAlignment="1">
      <alignment horizontal="center" vertical="center"/>
    </xf>
    <xf numFmtId="0" fontId="25" fillId="0" borderId="15" xfId="1" applyFont="1" applyBorder="1" applyAlignment="1">
      <alignment horizontal="center" vertical="center"/>
    </xf>
    <xf numFmtId="49" fontId="22" fillId="0" borderId="2" xfId="1" applyNumberFormat="1" applyFont="1" applyBorder="1" applyAlignment="1">
      <alignment horizontal="center" vertical="center"/>
    </xf>
    <xf numFmtId="0" fontId="22" fillId="0" borderId="1" xfId="1" applyFont="1" applyBorder="1" applyAlignment="1" applyProtection="1">
      <alignment horizontal="center"/>
      <protection locked="0"/>
    </xf>
    <xf numFmtId="0" fontId="22" fillId="0" borderId="23" xfId="1" applyFont="1" applyBorder="1" applyAlignment="1">
      <alignment horizontal="center" vertical="center"/>
    </xf>
    <xf numFmtId="0" fontId="22" fillId="0" borderId="64" xfId="1" applyFont="1" applyBorder="1" applyAlignment="1">
      <alignment horizontal="center" vertical="center"/>
    </xf>
    <xf numFmtId="0" fontId="22" fillId="0" borderId="58" xfId="1" applyFont="1" applyBorder="1" applyAlignment="1">
      <alignment horizontal="center" vertical="center"/>
    </xf>
    <xf numFmtId="188" fontId="22" fillId="0" borderId="31" xfId="1" applyNumberFormat="1" applyFont="1" applyBorder="1" applyAlignment="1">
      <alignment horizontal="center"/>
    </xf>
    <xf numFmtId="188" fontId="27" fillId="0" borderId="15" xfId="1" applyNumberFormat="1" applyFont="1" applyBorder="1" applyAlignment="1">
      <alignment horizontal="center"/>
    </xf>
    <xf numFmtId="0" fontId="9" fillId="0" borderId="58" xfId="1" applyBorder="1">
      <alignment vertical="center"/>
    </xf>
    <xf numFmtId="0" fontId="9" fillId="0" borderId="31" xfId="1" applyBorder="1">
      <alignment vertical="center"/>
    </xf>
    <xf numFmtId="0" fontId="26" fillId="0" borderId="46" xfId="1" applyFont="1" applyBorder="1">
      <alignment vertical="center"/>
    </xf>
    <xf numFmtId="0" fontId="28" fillId="0" borderId="15" xfId="1" applyFont="1" applyBorder="1">
      <alignment vertical="center"/>
    </xf>
    <xf numFmtId="0" fontId="26" fillId="0" borderId="2" xfId="1" applyFont="1" applyBorder="1">
      <alignment vertical="center"/>
    </xf>
    <xf numFmtId="0" fontId="26" fillId="0" borderId="3" xfId="1" applyFont="1" applyBorder="1">
      <alignment vertical="center"/>
    </xf>
    <xf numFmtId="188" fontId="22" fillId="0" borderId="1" xfId="1" applyNumberFormat="1" applyFont="1" applyBorder="1" applyAlignment="1" applyProtection="1">
      <alignment horizontal="center"/>
      <protection locked="0"/>
    </xf>
    <xf numFmtId="188" fontId="22" fillId="0" borderId="6" xfId="1" applyNumberFormat="1" applyFont="1" applyBorder="1" applyAlignment="1" applyProtection="1">
      <alignment horizontal="center"/>
      <protection locked="0"/>
    </xf>
    <xf numFmtId="0" fontId="26" fillId="0" borderId="1" xfId="1" applyFont="1" applyBorder="1" applyProtection="1">
      <alignment vertical="center"/>
      <protection locked="0"/>
    </xf>
    <xf numFmtId="0" fontId="26" fillId="0" borderId="6" xfId="1" applyFont="1" applyBorder="1" applyProtection="1">
      <alignment vertical="center"/>
      <protection locked="0"/>
    </xf>
    <xf numFmtId="0" fontId="29" fillId="0" borderId="45" xfId="2" applyFont="1" applyBorder="1" applyAlignment="1"/>
    <xf numFmtId="5" fontId="30" fillId="6" borderId="45" xfId="2" applyNumberFormat="1" applyFont="1" applyFill="1" applyBorder="1" applyAlignment="1">
      <alignment horizontal="center"/>
    </xf>
    <xf numFmtId="5" fontId="29" fillId="0" borderId="45" xfId="2" applyNumberFormat="1" applyFont="1" applyBorder="1" applyAlignment="1">
      <alignment horizontal="center" vertical="center"/>
    </xf>
    <xf numFmtId="5" fontId="30" fillId="6" borderId="11" xfId="2" applyNumberFormat="1" applyFont="1" applyFill="1" applyBorder="1" applyAlignment="1">
      <alignment horizontal="center"/>
    </xf>
    <xf numFmtId="5" fontId="29" fillId="0" borderId="0" xfId="2" applyNumberFormat="1" applyFont="1" applyAlignment="1">
      <alignment horizontal="center" vertical="center"/>
    </xf>
    <xf numFmtId="0" fontId="29" fillId="0" borderId="0" xfId="2" applyFont="1">
      <alignment vertical="center"/>
    </xf>
    <xf numFmtId="0" fontId="30" fillId="0" borderId="0" xfId="0" applyFont="1">
      <alignment vertical="center"/>
    </xf>
    <xf numFmtId="0" fontId="30" fillId="0" borderId="45" xfId="0" applyFont="1" applyBorder="1">
      <alignment vertical="center"/>
    </xf>
    <xf numFmtId="0" fontId="31" fillId="4" borderId="46" xfId="2" applyFont="1" applyFill="1" applyBorder="1" applyAlignment="1">
      <alignment horizontal="center" vertical="center"/>
    </xf>
    <xf numFmtId="0" fontId="29" fillId="4" borderId="32" xfId="2" applyFont="1" applyFill="1" applyBorder="1" applyAlignment="1">
      <alignment horizontal="center" vertical="center"/>
    </xf>
    <xf numFmtId="0" fontId="29" fillId="4" borderId="33" xfId="2" applyFont="1" applyFill="1" applyBorder="1" applyAlignment="1">
      <alignment horizontal="center" vertical="center" wrapText="1"/>
    </xf>
    <xf numFmtId="0" fontId="29" fillId="4" borderId="34" xfId="2" applyFont="1" applyFill="1" applyBorder="1" applyAlignment="1">
      <alignment horizontal="center" vertical="center"/>
    </xf>
    <xf numFmtId="178" fontId="29" fillId="4" borderId="33" xfId="2" applyNumberFormat="1" applyFont="1" applyFill="1" applyBorder="1" applyAlignment="1">
      <alignment horizontal="center" vertical="center" wrapText="1"/>
    </xf>
    <xf numFmtId="179" fontId="29" fillId="4" borderId="33" xfId="2" applyNumberFormat="1" applyFont="1" applyFill="1" applyBorder="1" applyAlignment="1">
      <alignment horizontal="center" vertical="center"/>
    </xf>
    <xf numFmtId="180" fontId="29" fillId="4" borderId="37" xfId="2" applyNumberFormat="1" applyFont="1" applyFill="1" applyBorder="1" applyAlignment="1">
      <alignment horizontal="center" vertical="center"/>
    </xf>
    <xf numFmtId="0" fontId="29" fillId="4" borderId="35" xfId="2" applyFont="1" applyFill="1" applyBorder="1" applyAlignment="1">
      <alignment horizontal="center" vertical="center" wrapText="1"/>
    </xf>
    <xf numFmtId="55" fontId="32" fillId="0" borderId="13" xfId="2" applyNumberFormat="1" applyFont="1" applyBorder="1" applyAlignment="1">
      <alignment horizontal="center" vertical="center"/>
    </xf>
    <xf numFmtId="180" fontId="32" fillId="0" borderId="38" xfId="0" applyNumberFormat="1" applyFont="1" applyBorder="1">
      <alignment vertical="center"/>
    </xf>
    <xf numFmtId="180" fontId="32" fillId="0" borderId="39" xfId="0" applyNumberFormat="1" applyFont="1" applyBorder="1">
      <alignment vertical="center"/>
    </xf>
    <xf numFmtId="6" fontId="32" fillId="0" borderId="39" xfId="2" applyNumberFormat="1" applyFont="1" applyBorder="1" applyAlignment="1">
      <alignment horizontal="right" vertical="center"/>
    </xf>
    <xf numFmtId="0" fontId="32" fillId="0" borderId="39" xfId="0" applyFont="1" applyBorder="1">
      <alignment vertical="center"/>
    </xf>
    <xf numFmtId="181" fontId="32" fillId="0" borderId="39" xfId="2" applyNumberFormat="1" applyFont="1" applyBorder="1" applyAlignment="1">
      <alignment horizontal="right" vertical="center"/>
    </xf>
    <xf numFmtId="183" fontId="32" fillId="0" borderId="39" xfId="2" applyNumberFormat="1" applyFont="1" applyBorder="1">
      <alignment vertical="center"/>
    </xf>
    <xf numFmtId="180" fontId="32" fillId="0" borderId="39" xfId="2" applyNumberFormat="1" applyFont="1" applyBorder="1">
      <alignment vertical="center"/>
    </xf>
    <xf numFmtId="180" fontId="32" fillId="0" borderId="60" xfId="2" applyNumberFormat="1" applyFont="1" applyBorder="1">
      <alignment vertical="center"/>
    </xf>
    <xf numFmtId="177" fontId="32" fillId="0" borderId="38" xfId="2" applyNumberFormat="1" applyFont="1" applyBorder="1">
      <alignment vertical="center"/>
    </xf>
    <xf numFmtId="177" fontId="32" fillId="0" borderId="40" xfId="2" applyNumberFormat="1" applyFont="1" applyBorder="1">
      <alignment vertical="center"/>
    </xf>
    <xf numFmtId="180" fontId="32" fillId="0" borderId="39" xfId="2" applyNumberFormat="1" applyFont="1" applyBorder="1" applyAlignment="1">
      <alignment horizontal="right" vertical="center"/>
    </xf>
    <xf numFmtId="55" fontId="32" fillId="0" borderId="12" xfId="0" applyNumberFormat="1" applyFont="1" applyBorder="1" applyAlignment="1">
      <alignment horizontal="center" vertical="center"/>
    </xf>
    <xf numFmtId="5" fontId="33" fillId="0" borderId="41" xfId="0" applyNumberFormat="1" applyFont="1" applyBorder="1">
      <alignment vertical="center"/>
    </xf>
    <xf numFmtId="180" fontId="33" fillId="0" borderId="42" xfId="0" applyNumberFormat="1" applyFont="1" applyBorder="1">
      <alignment vertical="center"/>
    </xf>
    <xf numFmtId="6" fontId="33" fillId="0" borderId="42" xfId="0" applyNumberFormat="1" applyFont="1" applyBorder="1">
      <alignment vertical="center"/>
    </xf>
    <xf numFmtId="182" fontId="33" fillId="0" borderId="42" xfId="0" applyNumberFormat="1" applyFont="1" applyBorder="1">
      <alignment vertical="center"/>
    </xf>
    <xf numFmtId="181" fontId="33" fillId="0" borderId="42" xfId="0" applyNumberFormat="1" applyFont="1" applyBorder="1">
      <alignment vertical="center"/>
    </xf>
    <xf numFmtId="183" fontId="33" fillId="0" borderId="42" xfId="0" applyNumberFormat="1" applyFont="1" applyBorder="1">
      <alignment vertical="center"/>
    </xf>
    <xf numFmtId="177" fontId="33" fillId="0" borderId="42" xfId="0" applyNumberFormat="1" applyFont="1" applyBorder="1">
      <alignment vertical="center"/>
    </xf>
    <xf numFmtId="177" fontId="33" fillId="0" borderId="59" xfId="0" applyNumberFormat="1" applyFont="1" applyBorder="1">
      <alignment vertical="center"/>
    </xf>
    <xf numFmtId="177" fontId="13" fillId="0" borderId="0" xfId="0" applyNumberFormat="1" applyFont="1" applyAlignment="1">
      <alignment horizontal="center" vertical="center"/>
    </xf>
    <xf numFmtId="177" fontId="34" fillId="0" borderId="0" xfId="0" applyNumberFormat="1" applyFont="1" applyAlignment="1">
      <alignment horizontal="center" vertical="center"/>
    </xf>
    <xf numFmtId="0" fontId="13" fillId="0" borderId="0" xfId="0" applyFont="1" applyAlignment="1">
      <alignment horizontal="center" vertical="center"/>
    </xf>
    <xf numFmtId="0" fontId="13" fillId="3" borderId="61" xfId="0" applyFont="1" applyFill="1" applyBorder="1" applyAlignment="1">
      <alignment horizontal="center" vertical="center"/>
    </xf>
    <xf numFmtId="0" fontId="13" fillId="3" borderId="62" xfId="0" applyFont="1" applyFill="1" applyBorder="1" applyAlignment="1">
      <alignment horizontal="center" vertical="center"/>
    </xf>
    <xf numFmtId="0" fontId="13" fillId="3" borderId="0" xfId="0" applyFont="1" applyFill="1" applyAlignment="1">
      <alignment horizontal="center" vertical="center"/>
    </xf>
    <xf numFmtId="176" fontId="13" fillId="0" borderId="0" xfId="0" applyNumberFormat="1" applyFont="1" applyAlignment="1">
      <alignment horizontal="center" vertical="center"/>
    </xf>
    <xf numFmtId="186" fontId="13" fillId="0" borderId="0" xfId="0" applyNumberFormat="1" applyFont="1" applyAlignment="1">
      <alignment horizontal="center" vertical="center"/>
    </xf>
    <xf numFmtId="49" fontId="36" fillId="0" borderId="0" xfId="0" applyNumberFormat="1" applyFont="1" applyAlignment="1">
      <alignment horizontal="left" vertical="center"/>
    </xf>
    <xf numFmtId="49" fontId="38" fillId="0" borderId="0" xfId="0" applyNumberFormat="1" applyFont="1" applyAlignment="1">
      <alignment horizontal="left" vertical="center"/>
    </xf>
    <xf numFmtId="0" fontId="13" fillId="2" borderId="19"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9" xfId="0" applyFont="1" applyBorder="1" applyAlignment="1">
      <alignment horizontal="center" vertical="center"/>
    </xf>
    <xf numFmtId="0" fontId="13" fillId="0" borderId="12" xfId="0" applyFont="1" applyBorder="1" applyAlignment="1">
      <alignment horizontal="center" vertical="center"/>
    </xf>
    <xf numFmtId="0" fontId="13" fillId="0" borderId="2" xfId="0" applyFont="1" applyBorder="1" applyAlignment="1">
      <alignment horizontal="center" vertical="center"/>
    </xf>
    <xf numFmtId="0" fontId="13" fillId="0" borderId="1" xfId="0" applyFont="1" applyBorder="1" applyAlignment="1">
      <alignment horizontal="center" vertical="center"/>
    </xf>
    <xf numFmtId="0" fontId="13" fillId="0" borderId="10" xfId="0" applyFont="1" applyBorder="1" applyAlignment="1">
      <alignment horizontal="center" vertical="center"/>
    </xf>
    <xf numFmtId="0" fontId="13" fillId="0" borderId="1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176" fontId="13" fillId="0" borderId="1" xfId="0" applyNumberFormat="1" applyFont="1" applyBorder="1" applyAlignment="1">
      <alignment horizontal="center" vertical="center"/>
    </xf>
    <xf numFmtId="177" fontId="13" fillId="0" borderId="1" xfId="0" applyNumberFormat="1" applyFont="1" applyBorder="1" applyAlignment="1">
      <alignment horizontal="center" vertical="center"/>
    </xf>
    <xf numFmtId="0" fontId="13" fillId="0" borderId="3" xfId="0" applyFont="1" applyBorder="1" applyAlignment="1">
      <alignment horizontal="center" vertical="center"/>
    </xf>
    <xf numFmtId="9" fontId="13" fillId="0" borderId="6" xfId="0" applyNumberFormat="1" applyFont="1" applyBorder="1" applyAlignment="1">
      <alignment horizontal="center" vertical="center"/>
    </xf>
    <xf numFmtId="0" fontId="13" fillId="0" borderId="11" xfId="0" applyFont="1" applyBorder="1" applyAlignment="1">
      <alignment horizontal="center" vertical="center"/>
    </xf>
    <xf numFmtId="0" fontId="13" fillId="0" borderId="14" xfId="0" applyFont="1" applyBorder="1" applyAlignment="1">
      <alignment horizontal="center" vertical="center"/>
    </xf>
    <xf numFmtId="0" fontId="13" fillId="0" borderId="21" xfId="0" applyFont="1" applyBorder="1" applyAlignment="1">
      <alignment horizontal="center" vertical="center"/>
    </xf>
    <xf numFmtId="0" fontId="13" fillId="2" borderId="21" xfId="0" applyFont="1" applyFill="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52" xfId="0" applyFont="1" applyBorder="1" applyAlignment="1">
      <alignment horizontal="center" vertical="center"/>
    </xf>
    <xf numFmtId="189" fontId="13" fillId="0" borderId="0" xfId="0" applyNumberFormat="1" applyFont="1" applyAlignment="1">
      <alignment horizontal="center" vertical="center"/>
    </xf>
    <xf numFmtId="189" fontId="13" fillId="2" borderId="22" xfId="0" applyNumberFormat="1" applyFont="1" applyFill="1" applyBorder="1" applyAlignment="1">
      <alignment horizontal="center" vertical="center"/>
    </xf>
    <xf numFmtId="189" fontId="13" fillId="0" borderId="15" xfId="0" applyNumberFormat="1" applyFont="1" applyBorder="1" applyAlignment="1">
      <alignment horizontal="center" vertical="center"/>
    </xf>
    <xf numFmtId="189" fontId="13" fillId="0" borderId="1" xfId="0" applyNumberFormat="1" applyFont="1" applyBorder="1" applyAlignment="1">
      <alignment horizontal="center" vertical="center"/>
    </xf>
    <xf numFmtId="189" fontId="13" fillId="0" borderId="5" xfId="0" applyNumberFormat="1" applyFont="1" applyBorder="1" applyAlignment="1">
      <alignment horizontal="center" vertical="center"/>
    </xf>
    <xf numFmtId="189" fontId="13" fillId="0" borderId="6" xfId="0" applyNumberFormat="1" applyFont="1" applyBorder="1" applyAlignment="1">
      <alignment horizontal="center" vertical="center"/>
    </xf>
    <xf numFmtId="189" fontId="13" fillId="0" borderId="21" xfId="0" applyNumberFormat="1" applyFont="1" applyBorder="1" applyAlignment="1">
      <alignment horizontal="center" vertical="center"/>
    </xf>
    <xf numFmtId="189" fontId="13" fillId="2" borderId="20" xfId="0" applyNumberFormat="1" applyFont="1" applyFill="1" applyBorder="1" applyAlignment="1">
      <alignment horizontal="center" vertical="center"/>
    </xf>
    <xf numFmtId="189" fontId="13" fillId="0" borderId="16" xfId="0" applyNumberFormat="1" applyFont="1" applyBorder="1" applyAlignment="1">
      <alignment horizontal="center" vertical="center"/>
    </xf>
    <xf numFmtId="189" fontId="13" fillId="0" borderId="13" xfId="0" applyNumberFormat="1" applyFont="1" applyBorder="1" applyAlignment="1">
      <alignment horizontal="center" vertical="center"/>
    </xf>
    <xf numFmtId="189" fontId="13" fillId="0" borderId="25" xfId="0" applyNumberFormat="1" applyFont="1" applyBorder="1" applyAlignment="1">
      <alignment horizontal="center" vertical="center"/>
    </xf>
    <xf numFmtId="189" fontId="13" fillId="3" borderId="61" xfId="0" applyNumberFormat="1" applyFont="1" applyFill="1" applyBorder="1" applyAlignment="1">
      <alignment horizontal="center" vertical="center"/>
    </xf>
    <xf numFmtId="189" fontId="13" fillId="0" borderId="4" xfId="0" applyNumberFormat="1" applyFont="1" applyBorder="1" applyAlignment="1">
      <alignment horizontal="center" vertical="center"/>
    </xf>
    <xf numFmtId="189" fontId="13" fillId="0" borderId="2" xfId="0" applyNumberFormat="1" applyFont="1" applyBorder="1" applyAlignment="1">
      <alignment horizontal="center" vertical="center"/>
    </xf>
    <xf numFmtId="189" fontId="13" fillId="0" borderId="3" xfId="0" applyNumberFormat="1" applyFont="1" applyBorder="1" applyAlignment="1">
      <alignment horizontal="center" vertical="center"/>
    </xf>
    <xf numFmtId="189" fontId="13" fillId="0" borderId="23" xfId="0" applyNumberFormat="1" applyFont="1" applyBorder="1" applyAlignment="1">
      <alignment horizontal="center" vertical="center"/>
    </xf>
    <xf numFmtId="189" fontId="13" fillId="0" borderId="10" xfId="0" applyNumberFormat="1" applyFont="1" applyBorder="1" applyAlignment="1">
      <alignment horizontal="center" vertical="center"/>
    </xf>
    <xf numFmtId="190" fontId="22" fillId="0" borderId="6" xfId="1" applyNumberFormat="1" applyFont="1" applyBorder="1" applyAlignment="1" applyProtection="1">
      <alignment horizontal="center"/>
      <protection locked="0"/>
    </xf>
    <xf numFmtId="177" fontId="22" fillId="0" borderId="1" xfId="1" applyNumberFormat="1" applyFont="1" applyBorder="1" applyAlignment="1">
      <alignment horizontal="center" vertical="center"/>
    </xf>
    <xf numFmtId="177" fontId="22" fillId="0" borderId="1" xfId="1" applyNumberFormat="1" applyFont="1" applyBorder="1" applyAlignment="1" applyProtection="1">
      <alignment horizontal="center"/>
      <protection locked="0"/>
    </xf>
    <xf numFmtId="177" fontId="27" fillId="0" borderId="15" xfId="1" applyNumberFormat="1" applyFont="1" applyBorder="1" applyAlignment="1">
      <alignment horizontal="center"/>
    </xf>
    <xf numFmtId="177" fontId="22" fillId="0" borderId="6" xfId="1" applyNumberFormat="1" applyFont="1" applyBorder="1" applyAlignment="1" applyProtection="1">
      <alignment horizontal="center"/>
      <protection locked="0"/>
    </xf>
    <xf numFmtId="0" fontId="9" fillId="0" borderId="31" xfId="1" applyBorder="1" applyAlignment="1">
      <alignment horizontal="center" vertical="center"/>
    </xf>
    <xf numFmtId="177" fontId="28" fillId="0" borderId="15" xfId="1" applyNumberFormat="1" applyFont="1" applyBorder="1" applyAlignment="1">
      <alignment horizontal="center" vertical="center"/>
    </xf>
    <xf numFmtId="0" fontId="26" fillId="0" borderId="1" xfId="1" applyFont="1" applyBorder="1" applyAlignment="1" applyProtection="1">
      <alignment horizontal="center" vertical="center"/>
      <protection locked="0"/>
    </xf>
    <xf numFmtId="0" fontId="26" fillId="0" borderId="6" xfId="1" applyFont="1" applyBorder="1" applyAlignment="1" applyProtection="1">
      <alignment horizontal="center" vertical="center"/>
      <protection locked="0"/>
    </xf>
    <xf numFmtId="55" fontId="32" fillId="0" borderId="13" xfId="2" quotePrefix="1" applyNumberFormat="1" applyFont="1" applyBorder="1" applyAlignment="1">
      <alignment horizontal="center" vertical="center"/>
    </xf>
    <xf numFmtId="187" fontId="13" fillId="3" borderId="61" xfId="0" applyNumberFormat="1" applyFont="1" applyFill="1" applyBorder="1" applyAlignment="1">
      <alignment horizontal="center" vertical="center"/>
    </xf>
    <xf numFmtId="188" fontId="13" fillId="3" borderId="61" xfId="0" applyNumberFormat="1" applyFont="1" applyFill="1" applyBorder="1" applyAlignment="1">
      <alignment horizontal="center" vertical="center"/>
    </xf>
    <xf numFmtId="177" fontId="13" fillId="3" borderId="61" xfId="0" applyNumberFormat="1" applyFont="1" applyFill="1" applyBorder="1" applyAlignment="1">
      <alignment horizontal="center" vertical="center"/>
    </xf>
    <xf numFmtId="176" fontId="13" fillId="3" borderId="65" xfId="0" applyNumberFormat="1" applyFont="1" applyFill="1" applyBorder="1" applyAlignment="1">
      <alignment horizontal="center" vertical="center"/>
    </xf>
    <xf numFmtId="177" fontId="13" fillId="3" borderId="66" xfId="0" applyNumberFormat="1" applyFont="1" applyFill="1" applyBorder="1" applyAlignment="1">
      <alignment horizontal="center" vertical="center"/>
    </xf>
    <xf numFmtId="49" fontId="35" fillId="3" borderId="61" xfId="0" applyNumberFormat="1" applyFont="1" applyFill="1" applyBorder="1" applyAlignment="1">
      <alignment horizontal="center" vertical="center"/>
    </xf>
    <xf numFmtId="177" fontId="13" fillId="0" borderId="10" xfId="0" applyNumberFormat="1" applyFont="1" applyBorder="1" applyAlignment="1">
      <alignment horizontal="center" vertical="center"/>
    </xf>
    <xf numFmtId="176" fontId="13" fillId="0" borderId="10" xfId="0" applyNumberFormat="1" applyFont="1" applyBorder="1" applyAlignment="1">
      <alignment horizontal="center" vertical="center"/>
    </xf>
    <xf numFmtId="186" fontId="13" fillId="0" borderId="10" xfId="0" applyNumberFormat="1" applyFont="1" applyBorder="1" applyAlignment="1">
      <alignment horizontal="center" vertical="center"/>
    </xf>
    <xf numFmtId="177" fontId="34" fillId="0" borderId="10" xfId="0" applyNumberFormat="1" applyFont="1" applyBorder="1" applyAlignment="1">
      <alignment horizontal="center" vertical="center"/>
    </xf>
    <xf numFmtId="49" fontId="36" fillId="0" borderId="10" xfId="0" applyNumberFormat="1" applyFont="1" applyBorder="1" applyAlignment="1">
      <alignment horizontal="left" vertical="center"/>
    </xf>
    <xf numFmtId="49" fontId="36" fillId="0" borderId="10" xfId="0" applyNumberFormat="1" applyFont="1" applyBorder="1" applyAlignment="1">
      <alignment horizontal="left" vertical="center" wrapText="1"/>
    </xf>
    <xf numFmtId="49" fontId="14" fillId="0" borderId="10" xfId="6" applyNumberFormat="1" applyBorder="1" applyAlignment="1">
      <alignment horizontal="left" vertical="center" wrapText="1"/>
    </xf>
    <xf numFmtId="49" fontId="14" fillId="0" borderId="10" xfId="6" applyNumberFormat="1" applyBorder="1" applyAlignment="1">
      <alignment horizontal="left" vertical="center"/>
    </xf>
    <xf numFmtId="185" fontId="13" fillId="0" borderId="10" xfId="0" applyNumberFormat="1" applyFont="1" applyBorder="1" applyAlignment="1">
      <alignment horizontal="center" vertical="center"/>
    </xf>
    <xf numFmtId="0" fontId="0" fillId="9" borderId="0" xfId="0" applyFill="1">
      <alignment vertical="center"/>
    </xf>
    <xf numFmtId="186" fontId="42" fillId="0" borderId="10" xfId="0" applyNumberFormat="1" applyFont="1" applyBorder="1" applyAlignment="1">
      <alignment horizontal="center" vertical="center"/>
    </xf>
    <xf numFmtId="176" fontId="42" fillId="0" borderId="10" xfId="0" applyNumberFormat="1" applyFont="1" applyBorder="1" applyAlignment="1">
      <alignment horizontal="center" vertical="center"/>
    </xf>
    <xf numFmtId="176" fontId="42" fillId="0" borderId="0" xfId="0" applyNumberFormat="1" applyFont="1" applyAlignment="1">
      <alignment horizontal="center" vertical="center"/>
    </xf>
    <xf numFmtId="186" fontId="42" fillId="0" borderId="0" xfId="0" applyNumberFormat="1" applyFont="1" applyAlignment="1">
      <alignment horizontal="center" vertical="center"/>
    </xf>
    <xf numFmtId="186" fontId="43" fillId="3" borderId="65" xfId="0" applyNumberFormat="1" applyFont="1" applyFill="1" applyBorder="1" applyAlignment="1">
      <alignment horizontal="center" vertical="center"/>
    </xf>
    <xf numFmtId="0" fontId="44" fillId="0" borderId="10" xfId="0" applyFont="1" applyBorder="1">
      <alignment vertical="center"/>
    </xf>
    <xf numFmtId="14" fontId="44" fillId="0" borderId="10" xfId="0" applyNumberFormat="1" applyFont="1" applyBorder="1" applyAlignment="1">
      <alignment horizontal="center" vertical="center"/>
    </xf>
    <xf numFmtId="0" fontId="44" fillId="0" borderId="10" xfId="0" applyFont="1" applyBorder="1" applyAlignment="1">
      <alignment horizontal="center" vertical="center"/>
    </xf>
    <xf numFmtId="0" fontId="44" fillId="0" borderId="10" xfId="0" applyFont="1" applyBorder="1" applyAlignment="1">
      <alignment horizontal="left" vertical="center"/>
    </xf>
    <xf numFmtId="177" fontId="41" fillId="0" borderId="0" xfId="0" applyNumberFormat="1" applyFont="1" applyAlignment="1">
      <alignment horizontal="center" vertical="center"/>
    </xf>
    <xf numFmtId="177" fontId="0" fillId="0" borderId="0" xfId="0" applyNumberFormat="1">
      <alignment vertical="center"/>
    </xf>
    <xf numFmtId="186" fontId="0" fillId="0" borderId="0" xfId="0" applyNumberFormat="1">
      <alignment vertical="center"/>
    </xf>
    <xf numFmtId="0" fontId="44" fillId="0" borderId="0" xfId="0" applyFont="1" applyAlignment="1">
      <alignment horizontal="center" vertical="center"/>
    </xf>
    <xf numFmtId="0" fontId="44" fillId="0" borderId="0" xfId="0" applyFont="1">
      <alignment vertical="center"/>
    </xf>
    <xf numFmtId="185" fontId="13" fillId="9" borderId="10" xfId="0" applyNumberFormat="1" applyFont="1" applyFill="1" applyBorder="1" applyAlignment="1">
      <alignment horizontal="center" vertical="center"/>
    </xf>
    <xf numFmtId="0" fontId="41" fillId="0" borderId="10" xfId="0" applyFont="1" applyBorder="1" applyAlignment="1">
      <alignment horizontal="center" vertical="center"/>
    </xf>
    <xf numFmtId="14" fontId="3" fillId="0" borderId="0" xfId="0" applyNumberFormat="1" applyFont="1" applyAlignment="1">
      <alignment horizontal="left" vertical="center"/>
    </xf>
    <xf numFmtId="177" fontId="45" fillId="0" borderId="10" xfId="0" applyNumberFormat="1" applyFont="1" applyBorder="1" applyAlignment="1">
      <alignment horizontal="center" vertical="center"/>
    </xf>
    <xf numFmtId="0" fontId="11" fillId="10" borderId="0" xfId="0" applyFont="1" applyFill="1" applyAlignment="1">
      <alignment horizontal="center" vertical="center"/>
    </xf>
    <xf numFmtId="0" fontId="13" fillId="10" borderId="10" xfId="0" applyFont="1" applyFill="1" applyBorder="1" applyAlignment="1">
      <alignment horizontal="center" vertical="center"/>
    </xf>
    <xf numFmtId="189" fontId="13" fillId="10" borderId="10" xfId="0" applyNumberFormat="1" applyFont="1" applyFill="1" applyBorder="1" applyAlignment="1">
      <alignment horizontal="center" vertical="center"/>
    </xf>
    <xf numFmtId="177" fontId="13" fillId="10" borderId="10" xfId="0" applyNumberFormat="1" applyFont="1" applyFill="1" applyBorder="1" applyAlignment="1">
      <alignment horizontal="center" vertical="center"/>
    </xf>
    <xf numFmtId="177" fontId="41" fillId="10" borderId="10" xfId="0" applyNumberFormat="1" applyFont="1" applyFill="1" applyBorder="1" applyAlignment="1">
      <alignment horizontal="center" vertical="center"/>
    </xf>
    <xf numFmtId="186" fontId="42" fillId="10" borderId="10" xfId="0" applyNumberFormat="1" applyFont="1" applyFill="1" applyBorder="1" applyAlignment="1">
      <alignment horizontal="center" vertical="center"/>
    </xf>
    <xf numFmtId="186" fontId="13" fillId="10" borderId="10" xfId="0" applyNumberFormat="1" applyFont="1" applyFill="1" applyBorder="1" applyAlignment="1">
      <alignment horizontal="center" vertical="center"/>
    </xf>
    <xf numFmtId="177" fontId="34" fillId="10" borderId="10" xfId="0" applyNumberFormat="1" applyFont="1" applyFill="1" applyBorder="1" applyAlignment="1">
      <alignment horizontal="center" vertical="center"/>
    </xf>
    <xf numFmtId="49" fontId="36" fillId="10" borderId="10" xfId="0" applyNumberFormat="1" applyFont="1" applyFill="1" applyBorder="1" applyAlignment="1">
      <alignment horizontal="left" vertical="center"/>
    </xf>
    <xf numFmtId="0" fontId="0" fillId="10" borderId="0" xfId="0" applyFill="1">
      <alignment vertical="center"/>
    </xf>
    <xf numFmtId="49" fontId="36" fillId="10" borderId="10" xfId="0" applyNumberFormat="1" applyFont="1" applyFill="1" applyBorder="1" applyAlignment="1">
      <alignment horizontal="left" vertical="center" wrapText="1"/>
    </xf>
    <xf numFmtId="176" fontId="13" fillId="10" borderId="10" xfId="0" applyNumberFormat="1" applyFont="1" applyFill="1" applyBorder="1" applyAlignment="1">
      <alignment horizontal="center" vertical="center"/>
    </xf>
    <xf numFmtId="0" fontId="48" fillId="0" borderId="0" xfId="0" applyFont="1">
      <alignment vertical="center"/>
    </xf>
    <xf numFmtId="0" fontId="48" fillId="0" borderId="10" xfId="0" applyFont="1" applyBorder="1">
      <alignment vertical="center"/>
    </xf>
    <xf numFmtId="20" fontId="44" fillId="0" borderId="10" xfId="0" applyNumberFormat="1" applyFont="1" applyBorder="1">
      <alignment vertical="center"/>
    </xf>
    <xf numFmtId="0" fontId="47" fillId="0" borderId="10" xfId="0" applyFont="1" applyBorder="1">
      <alignment vertical="center"/>
    </xf>
    <xf numFmtId="185" fontId="13" fillId="0" borderId="0" xfId="0" applyNumberFormat="1" applyFont="1" applyAlignment="1">
      <alignment horizontal="center" vertical="center"/>
    </xf>
    <xf numFmtId="0" fontId="49" fillId="0" borderId="0" xfId="0" applyFont="1">
      <alignment vertical="center"/>
    </xf>
    <xf numFmtId="0" fontId="3" fillId="0" borderId="0" xfId="0" applyFont="1" applyAlignment="1">
      <alignment vertical="center" wrapText="1"/>
    </xf>
    <xf numFmtId="0" fontId="13" fillId="2" borderId="58" xfId="0" applyFont="1" applyFill="1" applyBorder="1" applyAlignment="1">
      <alignment horizontal="center" vertical="center"/>
    </xf>
    <xf numFmtId="0" fontId="13" fillId="2" borderId="31" xfId="0" applyFont="1" applyFill="1" applyBorder="1" applyAlignment="1">
      <alignment horizontal="center" vertical="center"/>
    </xf>
    <xf numFmtId="0" fontId="13" fillId="2" borderId="27" xfId="0" applyFont="1" applyFill="1" applyBorder="1" applyAlignment="1">
      <alignment horizontal="center" vertical="center"/>
    </xf>
    <xf numFmtId="0" fontId="13" fillId="2" borderId="19" xfId="0" applyFont="1" applyFill="1" applyBorder="1" applyAlignment="1">
      <alignment horizontal="center" vertical="center"/>
    </xf>
    <xf numFmtId="49" fontId="36" fillId="0" borderId="24" xfId="0" applyNumberFormat="1" applyFont="1" applyBorder="1" applyAlignment="1">
      <alignment horizontal="left" vertical="center" wrapText="1"/>
    </xf>
    <xf numFmtId="49" fontId="36" fillId="0" borderId="9" xfId="0" applyNumberFormat="1" applyFont="1" applyBorder="1" applyAlignment="1">
      <alignment horizontal="left" vertical="center" wrapText="1"/>
    </xf>
    <xf numFmtId="5" fontId="17" fillId="6" borderId="13" xfId="2" applyNumberFormat="1" applyFont="1" applyFill="1" applyBorder="1" applyAlignment="1">
      <alignment horizontal="center"/>
    </xf>
    <xf numFmtId="5" fontId="17" fillId="6" borderId="47" xfId="2" applyNumberFormat="1" applyFont="1" applyFill="1" applyBorder="1" applyAlignment="1">
      <alignment horizontal="center"/>
    </xf>
    <xf numFmtId="5" fontId="17" fillId="6" borderId="40" xfId="2" applyNumberFormat="1" applyFont="1" applyFill="1" applyBorder="1" applyAlignment="1">
      <alignment horizontal="center"/>
    </xf>
    <xf numFmtId="5" fontId="17" fillId="6" borderId="49" xfId="2" applyNumberFormat="1" applyFont="1" applyFill="1" applyBorder="1" applyAlignment="1">
      <alignment horizontal="center"/>
    </xf>
    <xf numFmtId="5" fontId="17" fillId="6" borderId="56" xfId="2" applyNumberFormat="1" applyFont="1" applyFill="1" applyBorder="1" applyAlignment="1">
      <alignment horizontal="center"/>
    </xf>
    <xf numFmtId="5" fontId="19" fillId="0" borderId="11" xfId="2" applyNumberFormat="1" applyFont="1" applyBorder="1" applyAlignment="1">
      <alignment horizontal="center" vertical="center"/>
    </xf>
    <xf numFmtId="184" fontId="18" fillId="0" borderId="20" xfId="2" applyNumberFormat="1" applyFont="1" applyBorder="1" applyAlignment="1">
      <alignment horizontal="center" vertical="center"/>
    </xf>
    <xf numFmtId="184" fontId="18" fillId="0" borderId="31" xfId="2" applyNumberFormat="1" applyFont="1" applyBorder="1" applyAlignment="1">
      <alignment horizontal="center" vertical="center"/>
    </xf>
    <xf numFmtId="5" fontId="18" fillId="0" borderId="56" xfId="2" applyNumberFormat="1" applyFont="1" applyBorder="1" applyAlignment="1">
      <alignment horizontal="center" vertical="center"/>
    </xf>
    <xf numFmtId="5" fontId="18" fillId="0" borderId="57" xfId="2" applyNumberFormat="1" applyFont="1" applyBorder="1" applyAlignment="1">
      <alignment horizontal="center" vertical="center"/>
    </xf>
    <xf numFmtId="0" fontId="39" fillId="0" borderId="62" xfId="1" applyFont="1" applyBorder="1" applyAlignment="1">
      <alignment horizontal="center" vertical="center"/>
    </xf>
    <xf numFmtId="0" fontId="39" fillId="0" borderId="63" xfId="1" applyFont="1" applyBorder="1" applyAlignment="1">
      <alignment horizontal="center" vertical="center"/>
    </xf>
    <xf numFmtId="0" fontId="40" fillId="0" borderId="27" xfId="1" applyFont="1" applyBorder="1" applyAlignment="1">
      <alignment horizontal="center" vertical="center"/>
    </xf>
    <xf numFmtId="0" fontId="40" fillId="0" borderId="22" xfId="1" applyFont="1" applyBorder="1" applyAlignment="1">
      <alignment horizontal="center" vertical="center"/>
    </xf>
    <xf numFmtId="0" fontId="22" fillId="7" borderId="62" xfId="1" applyFont="1" applyFill="1" applyBorder="1" applyAlignment="1">
      <alignment horizontal="center" vertical="center"/>
    </xf>
    <xf numFmtId="0" fontId="22" fillId="7" borderId="63" xfId="1" applyFont="1" applyFill="1" applyBorder="1" applyAlignment="1">
      <alignment horizontal="center" vertical="center"/>
    </xf>
    <xf numFmtId="0" fontId="22" fillId="8" borderId="27" xfId="1" applyFont="1" applyFill="1" applyBorder="1" applyAlignment="1">
      <alignment horizontal="center" vertical="center"/>
    </xf>
    <xf numFmtId="0" fontId="22" fillId="8" borderId="22" xfId="1" applyFont="1" applyFill="1" applyBorder="1" applyAlignment="1">
      <alignment horizontal="center" vertical="center"/>
    </xf>
    <xf numFmtId="0" fontId="44" fillId="0" borderId="24" xfId="0" applyFont="1" applyBorder="1" applyAlignment="1">
      <alignment horizontal="center" vertical="center"/>
    </xf>
    <xf numFmtId="0" fontId="44" fillId="0" borderId="9" xfId="0" applyFont="1" applyBorder="1" applyAlignment="1">
      <alignment horizontal="center" vertical="center"/>
    </xf>
    <xf numFmtId="0" fontId="44" fillId="0" borderId="67" xfId="0" applyFont="1" applyBorder="1" applyAlignment="1">
      <alignment horizontal="center" vertical="center"/>
    </xf>
    <xf numFmtId="0" fontId="4" fillId="2" borderId="58"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19" xfId="0" applyFont="1" applyFill="1" applyBorder="1" applyAlignment="1">
      <alignment horizontal="center" vertical="center"/>
    </xf>
    <xf numFmtId="0" fontId="0" fillId="0" borderId="0" xfId="0" applyBorder="1">
      <alignment vertical="center"/>
    </xf>
    <xf numFmtId="186" fontId="42" fillId="0" borderId="0" xfId="0" applyNumberFormat="1" applyFont="1" applyBorder="1" applyAlignment="1">
      <alignment horizontal="center" vertical="center"/>
    </xf>
    <xf numFmtId="0" fontId="41" fillId="0" borderId="0" xfId="0" applyFont="1" applyBorder="1" applyAlignment="1">
      <alignment horizontal="center" vertical="center"/>
    </xf>
    <xf numFmtId="186" fontId="13" fillId="0" borderId="0" xfId="0" applyNumberFormat="1" applyFont="1" applyBorder="1" applyAlignment="1">
      <alignment horizontal="center" vertical="center"/>
    </xf>
    <xf numFmtId="186" fontId="0" fillId="0" borderId="0" xfId="0" applyNumberFormat="1" applyBorder="1">
      <alignment vertical="center"/>
    </xf>
  </cellXfs>
  <cellStyles count="7">
    <cellStyle name="ハイパーリンク" xfId="6" builtinId="8"/>
    <cellStyle name="ハイパーリンク 2" xfId="5" xr:uid="{97CBA39E-D0BD-492F-A648-B040CA5E6BD5}"/>
    <cellStyle name="標準" xfId="0" builtinId="0"/>
    <cellStyle name="標準 2" xfId="1" xr:uid="{00000000-0005-0000-0000-000001000000}"/>
    <cellStyle name="標準 3" xfId="2" xr:uid="{00000000-0005-0000-0000-000002000000}"/>
    <cellStyle name="標準 4" xfId="4" xr:uid="{566CF502-C923-4FA8-98A0-D3F1FD3E3F8F}"/>
    <cellStyle name="標準_気づき" xfId="3" xr:uid="{00000000-0005-0000-0000-000003000000}"/>
  </cellStyles>
  <dxfs count="0"/>
  <tableStyles count="0" defaultTableStyle="TableStyleMedium2" defaultPivotStyle="PivotStyleLight16"/>
  <colors>
    <mruColors>
      <color rgb="FF66FFFF"/>
      <color rgb="FF3399FF"/>
      <color rgb="FFFF00FF"/>
      <color rgb="FFCC00FF"/>
      <color rgb="FF33C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47625</xdr:rowOff>
        </xdr:from>
        <xdr:to>
          <xdr:col>30</xdr:col>
          <xdr:colOff>200025</xdr:colOff>
          <xdr:row>59</xdr:row>
          <xdr:rowOff>9525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9525</xdr:rowOff>
        </xdr:from>
        <xdr:to>
          <xdr:col>30</xdr:col>
          <xdr:colOff>180975</xdr:colOff>
          <xdr:row>118</xdr:row>
          <xdr:rowOff>104775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38100</xdr:colOff>
      <xdr:row>120</xdr:row>
      <xdr:rowOff>152400</xdr:rowOff>
    </xdr:from>
    <xdr:to>
      <xdr:col>26</xdr:col>
      <xdr:colOff>57150</xdr:colOff>
      <xdr:row>169</xdr:row>
      <xdr:rowOff>119780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0726400"/>
          <a:ext cx="17849850" cy="8368430"/>
        </a:xfrm>
        <a:prstGeom prst="rect">
          <a:avLst/>
        </a:prstGeom>
      </xdr:spPr>
    </xdr:pic>
    <xdr:clientData/>
  </xdr:twoCellAnchor>
  <xdr:twoCellAnchor editAs="oneCell">
    <xdr:from>
      <xdr:col>0</xdr:col>
      <xdr:colOff>0</xdr:colOff>
      <xdr:row>172</xdr:row>
      <xdr:rowOff>0</xdr:rowOff>
    </xdr:from>
    <xdr:to>
      <xdr:col>26</xdr:col>
      <xdr:colOff>381000</xdr:colOff>
      <xdr:row>221</xdr:row>
      <xdr:rowOff>142094</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9489400"/>
          <a:ext cx="18211800" cy="85431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akahashi1.Kaz\Desktop\Random.xlsm" TargetMode="External"/><Relationship Id="rId1" Type="http://schemas.openxmlformats.org/officeDocument/2006/relationships/externalLinkPath" Target="/Users/Takahashi1.Kaz/Desktop/Rando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リアル (4)"/>
      <sheetName val="24x16x10"/>
      <sheetName val="Sheet12"/>
      <sheetName val="当番"/>
      <sheetName val="common"/>
      <sheetName val="Sheet4"/>
      <sheetName val="ロケシール_2"/>
      <sheetName val="ロケシール_0"/>
      <sheetName val="ロケシール_9"/>
      <sheetName val="個人的備忘録"/>
      <sheetName val="互換性レポート"/>
      <sheetName val="Flag N"/>
      <sheetName val="保留"/>
      <sheetName val="保留 (2)"/>
      <sheetName val="Sheet6"/>
      <sheetName val="RN Serial"/>
      <sheetName val="Error Messages"/>
      <sheetName val="Rework (2)"/>
      <sheetName val="顧客コード"/>
      <sheetName val="エディオン"/>
      <sheetName val="ヤマダ"/>
      <sheetName val="ケーズ"/>
      <sheetName val="ASUS 保留"/>
      <sheetName val="Barcode_01"/>
      <sheetName val="Sheet13"/>
      <sheetName val="個人的備忘録 (2)"/>
      <sheetName val="Sheet1"/>
      <sheetName val="Sheet7"/>
      <sheetName val="Sheet9"/>
      <sheetName val="2023 Tide Level"/>
      <sheetName val="Sheet5"/>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87"/>
  <sheetViews>
    <sheetView tabSelected="1" zoomScaleNormal="100" zoomScaleSheetLayoutView="100" workbookViewId="0">
      <pane xSplit="1" ySplit="1" topLeftCell="J23" activePane="bottomRight" state="frozen"/>
      <selection pane="topRight" activeCell="B1" sqref="B1"/>
      <selection pane="bottomLeft" activeCell="A2" sqref="A2"/>
      <selection pane="bottomRight" activeCell="AA33" sqref="AA33"/>
    </sheetView>
  </sheetViews>
  <sheetFormatPr defaultColWidth="10" defaultRowHeight="13.5" customHeight="1"/>
  <cols>
    <col min="1" max="1" width="3.125" style="55" customWidth="1"/>
    <col min="2" max="2" width="13.25" style="162" bestFit="1" customWidth="1"/>
    <col min="3" max="3" width="9.625" style="162" customWidth="1"/>
    <col min="4" max="4" width="8.375" style="162" bestFit="1" customWidth="1"/>
    <col min="5" max="5" width="8" style="162" customWidth="1"/>
    <col min="6" max="6" width="10.375" style="162" bestFit="1" customWidth="1"/>
    <col min="7" max="7" width="7.125" style="162" customWidth="1"/>
    <col min="8" max="8" width="11.5" style="194" customWidth="1"/>
    <col min="9" max="9" width="10.75" style="162" customWidth="1"/>
    <col min="10" max="11" width="8.5" style="162" bestFit="1" customWidth="1"/>
    <col min="12" max="12" width="9.75" style="162" hidden="1" customWidth="1"/>
    <col min="13" max="13" width="12.125" style="162" bestFit="1" customWidth="1"/>
    <col min="14" max="14" width="15.375" style="162" hidden="1" customWidth="1"/>
    <col min="15" max="15" width="12.25" style="194" bestFit="1" customWidth="1"/>
    <col min="16" max="16" width="12.5" style="162" bestFit="1" customWidth="1"/>
    <col min="17" max="17" width="14.75" style="162" bestFit="1" customWidth="1"/>
    <col min="18" max="18" width="9" style="162" customWidth="1"/>
    <col min="19" max="19" width="9" style="160" bestFit="1" customWidth="1"/>
    <col min="20" max="20" width="9.75" style="166" bestFit="1" customWidth="1"/>
    <col min="21" max="21" width="9.75" style="239" customWidth="1"/>
    <col min="22" max="22" width="9.375" style="162" bestFit="1" customWidth="1"/>
    <col min="23" max="23" width="8.125" style="162" hidden="1" customWidth="1"/>
    <col min="24" max="24" width="8.5" style="162" hidden="1" customWidth="1"/>
    <col min="25" max="25" width="5" style="162" hidden="1" customWidth="1"/>
    <col min="26" max="26" width="10.375" style="161" customWidth="1"/>
    <col min="27" max="27" width="68.25" style="169" bestFit="1" customWidth="1"/>
    <col min="28" max="28" width="0" hidden="1" customWidth="1"/>
  </cols>
  <sheetData>
    <row r="1" spans="1:28">
      <c r="B1" s="163" t="s">
        <v>71</v>
      </c>
      <c r="C1" s="164" t="s">
        <v>56</v>
      </c>
      <c r="D1" s="163" t="s">
        <v>57</v>
      </c>
      <c r="E1" s="163" t="s">
        <v>58</v>
      </c>
      <c r="F1" s="163" t="s">
        <v>59</v>
      </c>
      <c r="G1" s="163" t="s">
        <v>60</v>
      </c>
      <c r="H1" s="205" t="s">
        <v>61</v>
      </c>
      <c r="I1" s="163" t="s">
        <v>68</v>
      </c>
      <c r="J1" s="221" t="s">
        <v>67</v>
      </c>
      <c r="K1" s="163" t="s">
        <v>69</v>
      </c>
      <c r="L1" s="163" t="s">
        <v>70</v>
      </c>
      <c r="M1" s="163" t="s">
        <v>116</v>
      </c>
      <c r="N1" s="163" t="s">
        <v>62</v>
      </c>
      <c r="O1" s="205" t="s">
        <v>63</v>
      </c>
      <c r="P1" s="222" t="s">
        <v>64</v>
      </c>
      <c r="Q1" s="163" t="s">
        <v>65</v>
      </c>
      <c r="R1" s="163" t="s">
        <v>66</v>
      </c>
      <c r="S1" s="223" t="s">
        <v>135</v>
      </c>
      <c r="T1" s="224" t="s">
        <v>136</v>
      </c>
      <c r="U1" s="241" t="s">
        <v>212</v>
      </c>
      <c r="V1" s="225" t="s">
        <v>211</v>
      </c>
      <c r="W1" s="165"/>
      <c r="X1" s="165"/>
      <c r="Y1" s="165"/>
      <c r="Z1" s="59" t="s">
        <v>74</v>
      </c>
      <c r="AA1" s="226" t="s">
        <v>73</v>
      </c>
      <c r="AB1" s="54" t="s">
        <v>72</v>
      </c>
    </row>
    <row r="2" spans="1:28" ht="13.5" customHeight="1">
      <c r="A2" s="55">
        <v>1</v>
      </c>
      <c r="B2" s="235">
        <v>45124</v>
      </c>
      <c r="C2" s="177" t="s">
        <v>93</v>
      </c>
      <c r="D2" s="177" t="s">
        <v>133</v>
      </c>
      <c r="E2" s="177">
        <v>0.04</v>
      </c>
      <c r="F2" s="177" t="s">
        <v>134</v>
      </c>
      <c r="G2" s="177"/>
      <c r="H2" s="210">
        <v>0.18177083333333333</v>
      </c>
      <c r="I2" s="177">
        <v>181.399</v>
      </c>
      <c r="J2" s="177">
        <v>180.821</v>
      </c>
      <c r="K2" s="177">
        <v>181.952</v>
      </c>
      <c r="L2" s="177">
        <f>(J2-I2)</f>
        <v>-0.57800000000000296</v>
      </c>
      <c r="M2" s="177">
        <f>ABS(L2)</f>
        <v>0.57800000000000296</v>
      </c>
      <c r="N2" s="177"/>
      <c r="O2" s="210">
        <v>0.28337962962962965</v>
      </c>
      <c r="P2" s="177">
        <v>181.50299999999999</v>
      </c>
      <c r="Q2" s="177" t="s">
        <v>169</v>
      </c>
      <c r="R2" s="177" t="s">
        <v>168</v>
      </c>
      <c r="S2" s="227"/>
      <c r="T2" s="228">
        <v>-21.2</v>
      </c>
      <c r="U2" s="237"/>
      <c r="V2" s="229">
        <v>-848</v>
      </c>
      <c r="W2" s="177">
        <f>I2-K2</f>
        <v>-0.55299999999999727</v>
      </c>
      <c r="X2" s="177">
        <f>ABS(W2)</f>
        <v>0.55299999999999727</v>
      </c>
      <c r="Y2" s="177">
        <f>M2/X2</f>
        <v>1.0452079566003722</v>
      </c>
      <c r="Z2" s="230">
        <f>M2/X2</f>
        <v>1.0452079566003722</v>
      </c>
      <c r="AA2" s="231" t="s">
        <v>162</v>
      </c>
    </row>
    <row r="3" spans="1:28" ht="24">
      <c r="A3" s="55">
        <v>2</v>
      </c>
      <c r="B3" s="235">
        <v>45124</v>
      </c>
      <c r="C3" s="177" t="s">
        <v>93</v>
      </c>
      <c r="D3" s="177" t="s">
        <v>133</v>
      </c>
      <c r="E3" s="177">
        <v>0.04</v>
      </c>
      <c r="F3" s="177" t="s">
        <v>134</v>
      </c>
      <c r="G3" s="177"/>
      <c r="H3" s="210">
        <v>0.1930439814814815</v>
      </c>
      <c r="I3" s="177">
        <v>181.291</v>
      </c>
      <c r="J3" s="177">
        <v>180.821</v>
      </c>
      <c r="K3" s="177">
        <v>181.952</v>
      </c>
      <c r="L3" s="177">
        <f t="shared" ref="L3:L50" si="0">(J3-I3)</f>
        <v>-0.46999999999999886</v>
      </c>
      <c r="M3" s="177">
        <f t="shared" ref="M3:M50" si="1">ABS(L3)</f>
        <v>0.46999999999999886</v>
      </c>
      <c r="N3" s="177"/>
      <c r="O3" s="210">
        <v>0.28346064814814814</v>
      </c>
      <c r="P3" s="177">
        <v>181.50299999999999</v>
      </c>
      <c r="Q3" s="177" t="s">
        <v>169</v>
      </c>
      <c r="R3" s="177" t="s">
        <v>168</v>
      </c>
      <c r="S3" s="227"/>
      <c r="T3" s="228">
        <v>-10.4</v>
      </c>
      <c r="U3" s="237"/>
      <c r="V3" s="229">
        <v>-416</v>
      </c>
      <c r="W3" s="177">
        <f t="shared" ref="W3:W50" si="2">I3-K3</f>
        <v>-0.66100000000000136</v>
      </c>
      <c r="X3" s="177">
        <f t="shared" ref="X3:X50" si="3">ABS(W3)</f>
        <v>0.66100000000000136</v>
      </c>
      <c r="Y3" s="177"/>
      <c r="Z3" s="230">
        <f t="shared" ref="Z3:Z50" si="4">M3/X3</f>
        <v>0.7110438729198153</v>
      </c>
      <c r="AA3" s="232" t="s">
        <v>163</v>
      </c>
    </row>
    <row r="4" spans="1:28" ht="36">
      <c r="A4" s="55">
        <v>3</v>
      </c>
      <c r="B4" s="235">
        <v>45124</v>
      </c>
      <c r="C4" s="177" t="s">
        <v>132</v>
      </c>
      <c r="D4" s="177" t="s">
        <v>164</v>
      </c>
      <c r="E4" s="177">
        <v>0.05</v>
      </c>
      <c r="F4" s="177" t="s">
        <v>165</v>
      </c>
      <c r="G4" s="177" t="s">
        <v>166</v>
      </c>
      <c r="H4" s="210">
        <v>0.68899305555555557</v>
      </c>
      <c r="I4" s="177">
        <v>139.15799999999999</v>
      </c>
      <c r="J4" s="177">
        <v>140.33799999999999</v>
      </c>
      <c r="K4" s="177">
        <v>138.309</v>
      </c>
      <c r="L4" s="177">
        <f t="shared" si="0"/>
        <v>1.1800000000000068</v>
      </c>
      <c r="M4" s="177">
        <f t="shared" si="1"/>
        <v>1.1800000000000068</v>
      </c>
      <c r="N4" s="177"/>
      <c r="O4" s="210">
        <v>0.67011574074074076</v>
      </c>
      <c r="P4" s="177">
        <v>138.31</v>
      </c>
      <c r="Q4" s="177" t="s">
        <v>167</v>
      </c>
      <c r="R4" s="177" t="s">
        <v>168</v>
      </c>
      <c r="S4" s="227"/>
      <c r="T4" s="228">
        <v>-120.8</v>
      </c>
      <c r="U4" s="237"/>
      <c r="V4" s="229">
        <v>-4240</v>
      </c>
      <c r="W4" s="177">
        <f t="shared" si="2"/>
        <v>0.84899999999998954</v>
      </c>
      <c r="X4" s="177">
        <f t="shared" si="3"/>
        <v>0.84899999999998954</v>
      </c>
      <c r="Y4" s="177"/>
      <c r="Z4" s="230">
        <f t="shared" si="4"/>
        <v>1.3898704358068568</v>
      </c>
      <c r="AA4" s="232" t="s">
        <v>254</v>
      </c>
    </row>
    <row r="5" spans="1:28" ht="36">
      <c r="A5" s="55">
        <v>4</v>
      </c>
      <c r="B5" s="235">
        <v>45125</v>
      </c>
      <c r="C5" s="177" t="s">
        <v>170</v>
      </c>
      <c r="D5" s="177" t="s">
        <v>133</v>
      </c>
      <c r="E5" s="177">
        <v>0.05</v>
      </c>
      <c r="F5" s="177" t="s">
        <v>165</v>
      </c>
      <c r="G5" s="177" t="s">
        <v>171</v>
      </c>
      <c r="H5" s="210">
        <v>0.26891203703703703</v>
      </c>
      <c r="I5" s="177">
        <v>1.6458600000000001</v>
      </c>
      <c r="J5" s="177">
        <v>1.6419900000000001</v>
      </c>
      <c r="K5" s="177">
        <v>1.6509499999999999</v>
      </c>
      <c r="L5" s="177">
        <f t="shared" si="0"/>
        <v>-3.8700000000000401E-3</v>
      </c>
      <c r="M5" s="177">
        <f t="shared" si="1"/>
        <v>3.8700000000000401E-3</v>
      </c>
      <c r="N5" s="177"/>
      <c r="O5" s="210">
        <v>0.38715277777777773</v>
      </c>
      <c r="P5" s="177">
        <v>1.65096</v>
      </c>
      <c r="Q5" s="177" t="s">
        <v>172</v>
      </c>
      <c r="R5" s="177" t="s">
        <v>168</v>
      </c>
      <c r="S5" s="227"/>
      <c r="T5" s="228">
        <v>-51</v>
      </c>
      <c r="U5" s="237"/>
      <c r="V5" s="229">
        <v>-2406</v>
      </c>
      <c r="W5" s="177">
        <f t="shared" si="2"/>
        <v>-5.0899999999998169E-3</v>
      </c>
      <c r="X5" s="177">
        <f t="shared" si="3"/>
        <v>5.0899999999998169E-3</v>
      </c>
      <c r="Y5" s="177"/>
      <c r="Z5" s="230">
        <f t="shared" si="4"/>
        <v>0.76031434184679358</v>
      </c>
      <c r="AA5" s="232" t="s">
        <v>255</v>
      </c>
    </row>
    <row r="6" spans="1:28" ht="24">
      <c r="A6" s="55">
        <v>5</v>
      </c>
      <c r="B6" s="235">
        <v>45125</v>
      </c>
      <c r="C6" s="177" t="s">
        <v>174</v>
      </c>
      <c r="D6" s="177" t="s">
        <v>133</v>
      </c>
      <c r="E6" s="177">
        <v>0.05</v>
      </c>
      <c r="F6" s="177" t="s">
        <v>165</v>
      </c>
      <c r="G6" s="177"/>
      <c r="H6" s="210">
        <v>0.44459490740740742</v>
      </c>
      <c r="I6" s="177">
        <v>0.63061999999999996</v>
      </c>
      <c r="J6" s="177">
        <v>0.62417</v>
      </c>
      <c r="K6" s="177">
        <v>0.63439000000000001</v>
      </c>
      <c r="L6" s="177">
        <f t="shared" si="0"/>
        <v>-6.4499999999999558E-3</v>
      </c>
      <c r="M6" s="177">
        <f t="shared" si="1"/>
        <v>6.4499999999999558E-3</v>
      </c>
      <c r="N6" s="177"/>
      <c r="O6" s="210"/>
      <c r="P6" s="177"/>
      <c r="Q6" s="177"/>
      <c r="R6" s="177" t="s">
        <v>179</v>
      </c>
      <c r="S6" s="227">
        <v>7.1</v>
      </c>
      <c r="T6" s="228"/>
      <c r="U6" s="237">
        <v>491</v>
      </c>
      <c r="V6" s="229"/>
      <c r="W6" s="177">
        <f t="shared" si="2"/>
        <v>-3.7700000000000511E-3</v>
      </c>
      <c r="X6" s="177">
        <f t="shared" si="3"/>
        <v>3.7700000000000511E-3</v>
      </c>
      <c r="Y6" s="177"/>
      <c r="Z6" s="230">
        <f t="shared" si="4"/>
        <v>1.7108753315649519</v>
      </c>
      <c r="AA6" s="232" t="s">
        <v>176</v>
      </c>
    </row>
    <row r="7" spans="1:28" ht="24">
      <c r="A7" s="55">
        <v>6</v>
      </c>
      <c r="B7" s="235">
        <v>45125</v>
      </c>
      <c r="C7" s="177" t="s">
        <v>175</v>
      </c>
      <c r="D7" s="177" t="s">
        <v>133</v>
      </c>
      <c r="E7" s="177">
        <v>0.05</v>
      </c>
      <c r="F7" s="177" t="s">
        <v>165</v>
      </c>
      <c r="G7" s="177"/>
      <c r="H7" s="210">
        <v>0.45188657407407407</v>
      </c>
      <c r="I7" s="177">
        <v>155.613</v>
      </c>
      <c r="J7" s="177">
        <v>155.166</v>
      </c>
      <c r="K7" s="177">
        <v>156.143</v>
      </c>
      <c r="L7" s="177">
        <f t="shared" si="0"/>
        <v>-0.44700000000000273</v>
      </c>
      <c r="M7" s="177">
        <f t="shared" si="1"/>
        <v>0.44700000000000273</v>
      </c>
      <c r="N7" s="177"/>
      <c r="O7" s="210"/>
      <c r="P7" s="177"/>
      <c r="Q7" s="177"/>
      <c r="R7" s="177" t="s">
        <v>179</v>
      </c>
      <c r="S7" s="227">
        <v>8.4</v>
      </c>
      <c r="T7" s="228"/>
      <c r="U7" s="237">
        <v>420</v>
      </c>
      <c r="V7" s="229"/>
      <c r="W7" s="177">
        <f t="shared" si="2"/>
        <v>-0.53000000000000114</v>
      </c>
      <c r="X7" s="177">
        <f t="shared" si="3"/>
        <v>0.53000000000000114</v>
      </c>
      <c r="Y7" s="177"/>
      <c r="Z7" s="230">
        <f t="shared" si="4"/>
        <v>0.84339622641509771</v>
      </c>
      <c r="AA7" s="232" t="s">
        <v>177</v>
      </c>
    </row>
    <row r="8" spans="1:28" ht="24">
      <c r="A8" s="55">
        <v>7</v>
      </c>
      <c r="B8" s="235">
        <v>45126</v>
      </c>
      <c r="C8" s="177" t="s">
        <v>178</v>
      </c>
      <c r="D8" s="177" t="s">
        <v>133</v>
      </c>
      <c r="E8" s="177">
        <v>0.05</v>
      </c>
      <c r="F8" s="177" t="s">
        <v>165</v>
      </c>
      <c r="G8" s="177"/>
      <c r="H8" s="210">
        <v>3.6111111111111114E-3</v>
      </c>
      <c r="I8" s="177">
        <v>0.89563000000000004</v>
      </c>
      <c r="J8" s="177">
        <v>0.89024999999999999</v>
      </c>
      <c r="K8" s="177">
        <v>0.90039000000000002</v>
      </c>
      <c r="L8" s="177">
        <f t="shared" si="0"/>
        <v>-5.3800000000000514E-3</v>
      </c>
      <c r="M8" s="177">
        <f t="shared" si="1"/>
        <v>5.3800000000000514E-3</v>
      </c>
      <c r="N8" s="177"/>
      <c r="O8" s="210">
        <v>0.75039351851851854</v>
      </c>
      <c r="P8" s="177">
        <v>0.89024000000000003</v>
      </c>
      <c r="Q8" s="177"/>
      <c r="R8" s="177" t="s">
        <v>191</v>
      </c>
      <c r="S8" s="227">
        <v>23.9</v>
      </c>
      <c r="T8" s="228"/>
      <c r="U8" s="237">
        <v>2855</v>
      </c>
      <c r="V8" s="229"/>
      <c r="W8" s="177">
        <f t="shared" si="2"/>
        <v>-4.7599999999999865E-3</v>
      </c>
      <c r="X8" s="177">
        <f t="shared" si="3"/>
        <v>4.7599999999999865E-3</v>
      </c>
      <c r="Y8" s="177"/>
      <c r="Z8" s="230">
        <f t="shared" si="4"/>
        <v>1.1302521008403501</v>
      </c>
      <c r="AA8" s="232" t="s">
        <v>256</v>
      </c>
    </row>
    <row r="9" spans="1:28" ht="13.5" customHeight="1">
      <c r="A9" s="55">
        <v>8</v>
      </c>
      <c r="B9" s="235">
        <v>45126</v>
      </c>
      <c r="C9" s="177" t="s">
        <v>178</v>
      </c>
      <c r="D9" s="177" t="s">
        <v>133</v>
      </c>
      <c r="E9" s="177">
        <v>0.1</v>
      </c>
      <c r="F9" s="177" t="s">
        <v>180</v>
      </c>
      <c r="G9" s="177" t="s">
        <v>181</v>
      </c>
      <c r="H9" s="210">
        <v>0.17188657407407407</v>
      </c>
      <c r="I9" s="177">
        <v>0.89612000000000003</v>
      </c>
      <c r="J9" s="177">
        <v>0.89553000000000005</v>
      </c>
      <c r="K9" s="177">
        <v>0.90039000000000002</v>
      </c>
      <c r="L9" s="177">
        <f t="shared" si="0"/>
        <v>-5.8999999999997943E-4</v>
      </c>
      <c r="M9" s="177">
        <f t="shared" si="1"/>
        <v>5.8999999999997943E-4</v>
      </c>
      <c r="N9" s="177"/>
      <c r="O9" s="210">
        <v>0.19978009259259258</v>
      </c>
      <c r="P9" s="177">
        <v>0.89551999999999998</v>
      </c>
      <c r="Q9" s="177" t="s">
        <v>67</v>
      </c>
      <c r="R9" s="177" t="s">
        <v>179</v>
      </c>
      <c r="S9" s="227">
        <v>6</v>
      </c>
      <c r="T9" s="228"/>
      <c r="U9" s="237">
        <v>634</v>
      </c>
      <c r="V9" s="229"/>
      <c r="W9" s="177">
        <f t="shared" si="2"/>
        <v>-4.269999999999996E-3</v>
      </c>
      <c r="X9" s="177">
        <f t="shared" si="3"/>
        <v>4.269999999999996E-3</v>
      </c>
      <c r="Y9" s="177"/>
      <c r="Z9" s="230">
        <f t="shared" si="4"/>
        <v>0.13817330210772366</v>
      </c>
      <c r="AA9" s="231" t="s">
        <v>182</v>
      </c>
    </row>
    <row r="10" spans="1:28" ht="13.5" customHeight="1">
      <c r="A10" s="55">
        <v>9</v>
      </c>
      <c r="B10" s="235">
        <v>45126</v>
      </c>
      <c r="C10" s="177" t="s">
        <v>183</v>
      </c>
      <c r="D10" s="177" t="s">
        <v>133</v>
      </c>
      <c r="E10" s="177">
        <v>0.1</v>
      </c>
      <c r="F10" s="177" t="s">
        <v>165</v>
      </c>
      <c r="G10" s="177" t="s">
        <v>184</v>
      </c>
      <c r="H10" s="210">
        <v>0.24782407407407406</v>
      </c>
      <c r="I10" s="177">
        <v>0.67859000000000003</v>
      </c>
      <c r="J10" s="177">
        <v>0.67193000000000003</v>
      </c>
      <c r="K10" s="177">
        <v>0.68223999999999996</v>
      </c>
      <c r="L10" s="177">
        <f t="shared" si="0"/>
        <v>-6.6599999999999993E-3</v>
      </c>
      <c r="M10" s="177">
        <f t="shared" si="1"/>
        <v>6.6599999999999993E-3</v>
      </c>
      <c r="N10" s="177"/>
      <c r="O10" s="210">
        <v>0.68894675925925919</v>
      </c>
      <c r="P10" s="177">
        <v>0.67839000000000005</v>
      </c>
      <c r="Q10" s="177" t="s">
        <v>194</v>
      </c>
      <c r="R10" s="177" t="s">
        <v>191</v>
      </c>
      <c r="S10" s="227">
        <v>2</v>
      </c>
      <c r="T10" s="228"/>
      <c r="U10" s="237">
        <v>279</v>
      </c>
      <c r="V10" s="229"/>
      <c r="W10" s="177">
        <f t="shared" si="2"/>
        <v>-3.6499999999999311E-3</v>
      </c>
      <c r="X10" s="177">
        <f t="shared" si="3"/>
        <v>3.6499999999999311E-3</v>
      </c>
      <c r="Y10" s="177"/>
      <c r="Z10" s="230">
        <f t="shared" si="4"/>
        <v>1.8246575342466096</v>
      </c>
      <c r="AA10" s="231"/>
    </row>
    <row r="11" spans="1:28" ht="13.5" customHeight="1">
      <c r="A11" s="55">
        <v>10</v>
      </c>
      <c r="B11" s="235">
        <v>45126</v>
      </c>
      <c r="C11" s="177" t="s">
        <v>185</v>
      </c>
      <c r="D11" s="177" t="s">
        <v>133</v>
      </c>
      <c r="E11" s="177">
        <v>7.0000000000000007E-2</v>
      </c>
      <c r="F11" s="177" t="s">
        <v>165</v>
      </c>
      <c r="G11" s="177"/>
      <c r="H11" s="210">
        <v>0.18521990740740743</v>
      </c>
      <c r="I11" s="177">
        <v>0.30282999999999999</v>
      </c>
      <c r="J11" s="177">
        <v>1.30246</v>
      </c>
      <c r="K11" s="177">
        <v>1.3099799999999999</v>
      </c>
      <c r="L11" s="177">
        <f t="shared" si="0"/>
        <v>0.99963000000000002</v>
      </c>
      <c r="M11" s="177">
        <f t="shared" si="1"/>
        <v>0.99963000000000002</v>
      </c>
      <c r="N11" s="177"/>
      <c r="O11" s="210">
        <v>0.3815162037037037</v>
      </c>
      <c r="P11" s="177">
        <v>1.29559</v>
      </c>
      <c r="Q11" s="177" t="s">
        <v>67</v>
      </c>
      <c r="R11" s="177" t="s">
        <v>179</v>
      </c>
      <c r="S11" s="227">
        <v>72.400000000000006</v>
      </c>
      <c r="T11" s="228"/>
      <c r="U11" s="237">
        <v>7064</v>
      </c>
      <c r="V11" s="229"/>
      <c r="W11" s="177">
        <f t="shared" si="2"/>
        <v>-1.00715</v>
      </c>
      <c r="X11" s="177">
        <f t="shared" si="3"/>
        <v>1.00715</v>
      </c>
      <c r="Y11" s="177"/>
      <c r="Z11" s="230">
        <f t="shared" si="4"/>
        <v>0.99253338628804055</v>
      </c>
      <c r="AA11" s="231" t="s">
        <v>187</v>
      </c>
    </row>
    <row r="12" spans="1:28" ht="13.5" customHeight="1">
      <c r="A12" s="55">
        <v>11</v>
      </c>
      <c r="B12" s="235">
        <v>45126</v>
      </c>
      <c r="C12" s="177" t="s">
        <v>132</v>
      </c>
      <c r="D12" s="177" t="s">
        <v>186</v>
      </c>
      <c r="E12" s="177">
        <v>0.1</v>
      </c>
      <c r="F12" s="177" t="s">
        <v>165</v>
      </c>
      <c r="G12" s="177" t="s">
        <v>184</v>
      </c>
      <c r="H12" s="210">
        <v>0.30572916666666666</v>
      </c>
      <c r="I12" s="177">
        <v>139.411</v>
      </c>
      <c r="J12" s="177">
        <v>140.74</v>
      </c>
      <c r="K12" s="177">
        <v>138.44399999999999</v>
      </c>
      <c r="L12" s="177">
        <f t="shared" si="0"/>
        <v>1.3290000000000077</v>
      </c>
      <c r="M12" s="177">
        <f t="shared" si="1"/>
        <v>1.3290000000000077</v>
      </c>
      <c r="N12" s="177"/>
      <c r="O12" s="210">
        <v>0.62930555555555556</v>
      </c>
      <c r="P12" s="177">
        <v>139.66300000000001</v>
      </c>
      <c r="Q12" s="177" t="s">
        <v>197</v>
      </c>
      <c r="R12" s="177" t="s">
        <v>191</v>
      </c>
      <c r="S12" s="227">
        <v>25.2</v>
      </c>
      <c r="T12" s="228"/>
      <c r="U12" s="237">
        <v>2520</v>
      </c>
      <c r="V12" s="229"/>
      <c r="W12" s="177">
        <f t="shared" si="2"/>
        <v>0.96700000000001296</v>
      </c>
      <c r="X12" s="177">
        <f t="shared" si="3"/>
        <v>0.96700000000001296</v>
      </c>
      <c r="Y12" s="177"/>
      <c r="Z12" s="230">
        <f t="shared" si="4"/>
        <v>1.3743536711478697</v>
      </c>
      <c r="AA12" s="231" t="s">
        <v>198</v>
      </c>
    </row>
    <row r="13" spans="1:28" ht="24">
      <c r="A13" s="55">
        <v>12</v>
      </c>
      <c r="B13" s="235">
        <v>45126</v>
      </c>
      <c r="C13" s="177" t="s">
        <v>188</v>
      </c>
      <c r="D13" s="177" t="s">
        <v>186</v>
      </c>
      <c r="E13" s="177">
        <v>0.05</v>
      </c>
      <c r="F13" s="177" t="s">
        <v>199</v>
      </c>
      <c r="G13" s="177" t="s">
        <v>171</v>
      </c>
      <c r="H13" s="210"/>
      <c r="I13" s="177">
        <v>106.05</v>
      </c>
      <c r="J13" s="177">
        <v>107.226</v>
      </c>
      <c r="K13" s="177">
        <v>105.22499999999999</v>
      </c>
      <c r="L13" s="177">
        <f t="shared" si="0"/>
        <v>1.1760000000000019</v>
      </c>
      <c r="M13" s="177">
        <f t="shared" si="1"/>
        <v>1.1760000000000019</v>
      </c>
      <c r="N13" s="177"/>
      <c r="O13" s="210">
        <v>0.65159722222222227</v>
      </c>
      <c r="P13" s="177">
        <v>105.69</v>
      </c>
      <c r="Q13" s="177" t="s">
        <v>194</v>
      </c>
      <c r="R13" s="177" t="s">
        <v>195</v>
      </c>
      <c r="S13" s="227"/>
      <c r="T13" s="228">
        <v>-36</v>
      </c>
      <c r="U13" s="237"/>
      <c r="V13" s="229">
        <v>-1800</v>
      </c>
      <c r="W13" s="177">
        <f t="shared" si="2"/>
        <v>0.82500000000000284</v>
      </c>
      <c r="X13" s="177">
        <f t="shared" si="3"/>
        <v>0.82500000000000284</v>
      </c>
      <c r="Y13" s="177"/>
      <c r="Z13" s="230">
        <f t="shared" si="4"/>
        <v>1.4254545454545429</v>
      </c>
      <c r="AA13" s="232" t="s">
        <v>196</v>
      </c>
    </row>
    <row r="14" spans="1:28" ht="13.5" customHeight="1">
      <c r="A14" s="55">
        <v>13</v>
      </c>
      <c r="B14" s="235">
        <v>45127</v>
      </c>
      <c r="C14" s="177" t="s">
        <v>178</v>
      </c>
      <c r="D14" s="177" t="s">
        <v>186</v>
      </c>
      <c r="E14" s="177">
        <v>0.1</v>
      </c>
      <c r="F14" s="177" t="s">
        <v>165</v>
      </c>
      <c r="G14" s="177" t="s">
        <v>184</v>
      </c>
      <c r="H14" s="210">
        <v>0.13462962962962963</v>
      </c>
      <c r="I14" s="177">
        <v>0.89212000000000002</v>
      </c>
      <c r="J14" s="177">
        <v>0.89383999999999997</v>
      </c>
      <c r="K14" s="177">
        <v>0.89032999999999995</v>
      </c>
      <c r="L14" s="177">
        <f t="shared" si="0"/>
        <v>1.7199999999999438E-3</v>
      </c>
      <c r="M14" s="177">
        <f t="shared" si="1"/>
        <v>1.7199999999999438E-3</v>
      </c>
      <c r="N14" s="177"/>
      <c r="O14" s="210">
        <v>0.18383101851851849</v>
      </c>
      <c r="P14" s="177">
        <v>0.89383999999999997</v>
      </c>
      <c r="Q14" s="177" t="s">
        <v>67</v>
      </c>
      <c r="R14" s="177" t="s">
        <v>191</v>
      </c>
      <c r="S14" s="227">
        <v>17.2</v>
      </c>
      <c r="T14" s="228"/>
      <c r="U14" s="237">
        <v>1821</v>
      </c>
      <c r="V14" s="229"/>
      <c r="W14" s="177">
        <f t="shared" si="2"/>
        <v>1.7900000000000693E-3</v>
      </c>
      <c r="X14" s="177">
        <f t="shared" si="3"/>
        <v>1.7900000000000693E-3</v>
      </c>
      <c r="Y14" s="177"/>
      <c r="Z14" s="230">
        <f t="shared" si="4"/>
        <v>0.96089385474853473</v>
      </c>
      <c r="AA14" s="231" t="s">
        <v>192</v>
      </c>
    </row>
    <row r="15" spans="1:28" ht="24">
      <c r="A15" s="55">
        <v>14</v>
      </c>
      <c r="B15" s="235">
        <v>45127</v>
      </c>
      <c r="C15" s="177" t="s">
        <v>189</v>
      </c>
      <c r="D15" s="177" t="s">
        <v>190</v>
      </c>
      <c r="E15" s="177">
        <v>0.1</v>
      </c>
      <c r="F15" s="177" t="s">
        <v>165</v>
      </c>
      <c r="G15" s="177" t="s">
        <v>184</v>
      </c>
      <c r="H15" s="210">
        <v>0.18754629629629629</v>
      </c>
      <c r="I15" s="177">
        <v>1.78569</v>
      </c>
      <c r="J15" s="177">
        <v>1.77719</v>
      </c>
      <c r="K15" s="177">
        <v>1.79044</v>
      </c>
      <c r="L15" s="177">
        <f t="shared" si="0"/>
        <v>-8.499999999999952E-3</v>
      </c>
      <c r="M15" s="177">
        <f t="shared" si="1"/>
        <v>8.499999999999952E-3</v>
      </c>
      <c r="N15" s="177"/>
      <c r="O15" s="210">
        <v>0.4057291666666667</v>
      </c>
      <c r="P15" s="177">
        <v>1.78532</v>
      </c>
      <c r="Q15" s="177" t="s">
        <v>194</v>
      </c>
      <c r="R15" s="177" t="s">
        <v>191</v>
      </c>
      <c r="S15" s="227">
        <v>3.7</v>
      </c>
      <c r="T15" s="228"/>
      <c r="U15" s="237">
        <v>325</v>
      </c>
      <c r="V15" s="229"/>
      <c r="W15" s="177">
        <f t="shared" si="2"/>
        <v>-4.750000000000032E-3</v>
      </c>
      <c r="X15" s="177">
        <f t="shared" si="3"/>
        <v>4.750000000000032E-3</v>
      </c>
      <c r="Y15" s="177"/>
      <c r="Z15" s="230">
        <f t="shared" si="4"/>
        <v>1.7894736842105041</v>
      </c>
      <c r="AA15" s="232" t="s">
        <v>200</v>
      </c>
    </row>
    <row r="16" spans="1:28" ht="13.5" customHeight="1">
      <c r="A16" s="55">
        <v>15</v>
      </c>
      <c r="B16" s="235">
        <v>45127</v>
      </c>
      <c r="C16" s="177" t="s">
        <v>170</v>
      </c>
      <c r="D16" s="177" t="s">
        <v>190</v>
      </c>
      <c r="E16" s="177">
        <v>0.1</v>
      </c>
      <c r="F16" s="177" t="s">
        <v>165</v>
      </c>
      <c r="G16" s="177" t="s">
        <v>184</v>
      </c>
      <c r="H16" s="210">
        <v>0.17228009259259258</v>
      </c>
      <c r="I16" s="177">
        <v>1.6517599999999999</v>
      </c>
      <c r="J16" s="177">
        <v>1.64646</v>
      </c>
      <c r="K16" s="177">
        <v>1.6555500000000001</v>
      </c>
      <c r="L16" s="177">
        <f t="shared" si="0"/>
        <v>-5.2999999999998604E-3</v>
      </c>
      <c r="M16" s="177">
        <f t="shared" si="1"/>
        <v>5.2999999999998604E-3</v>
      </c>
      <c r="N16" s="177"/>
      <c r="O16" s="210">
        <v>0.1877199074074074</v>
      </c>
      <c r="P16" s="177">
        <v>1.6464300000000001</v>
      </c>
      <c r="Q16" s="177" t="s">
        <v>67</v>
      </c>
      <c r="R16" s="177" t="s">
        <v>191</v>
      </c>
      <c r="S16" s="227">
        <v>53.3</v>
      </c>
      <c r="T16" s="228"/>
      <c r="U16" s="237">
        <v>5063</v>
      </c>
      <c r="V16" s="229"/>
      <c r="W16" s="177">
        <f t="shared" si="2"/>
        <v>-3.7900000000001821E-3</v>
      </c>
      <c r="X16" s="177">
        <f t="shared" si="3"/>
        <v>3.7900000000001821E-3</v>
      </c>
      <c r="Y16" s="177"/>
      <c r="Z16" s="230">
        <f t="shared" si="4"/>
        <v>1.3984168865434317</v>
      </c>
      <c r="AA16" s="231" t="s">
        <v>193</v>
      </c>
    </row>
    <row r="17" spans="1:71" ht="13.5" customHeight="1">
      <c r="A17" s="55">
        <v>16</v>
      </c>
      <c r="B17" s="235">
        <v>45127</v>
      </c>
      <c r="C17" s="177" t="s">
        <v>188</v>
      </c>
      <c r="D17" s="177" t="s">
        <v>186</v>
      </c>
      <c r="E17" s="177">
        <v>0.1</v>
      </c>
      <c r="F17" s="177" t="s">
        <v>165</v>
      </c>
      <c r="G17" s="177" t="s">
        <v>184</v>
      </c>
      <c r="H17" s="210">
        <v>0.78001157407407407</v>
      </c>
      <c r="I17" s="177">
        <v>106.358</v>
      </c>
      <c r="J17" s="177">
        <v>106.559</v>
      </c>
      <c r="K17" s="177">
        <v>106.116</v>
      </c>
      <c r="L17" s="177">
        <f t="shared" si="0"/>
        <v>0.20099999999999341</v>
      </c>
      <c r="M17" s="177">
        <f t="shared" si="1"/>
        <v>0.20099999999999341</v>
      </c>
      <c r="N17" s="177"/>
      <c r="O17" s="210">
        <v>0.6459259259259259</v>
      </c>
      <c r="P17" s="177">
        <v>106.361</v>
      </c>
      <c r="Q17" s="177" t="s">
        <v>169</v>
      </c>
      <c r="R17" s="177" t="s">
        <v>191</v>
      </c>
      <c r="S17" s="227">
        <v>0.3</v>
      </c>
      <c r="T17" s="228"/>
      <c r="U17" s="237">
        <v>30</v>
      </c>
      <c r="V17" s="229"/>
      <c r="W17" s="177">
        <f t="shared" si="2"/>
        <v>0.24200000000000443</v>
      </c>
      <c r="X17" s="177">
        <f t="shared" si="3"/>
        <v>0.24200000000000443</v>
      </c>
      <c r="Y17" s="177"/>
      <c r="Z17" s="230">
        <f t="shared" si="4"/>
        <v>0.8305785123966517</v>
      </c>
      <c r="AA17" s="231"/>
    </row>
    <row r="18" spans="1:71" ht="13.5" customHeight="1">
      <c r="A18" s="55">
        <v>17</v>
      </c>
      <c r="B18" s="235">
        <v>45127</v>
      </c>
      <c r="C18" s="177" t="s">
        <v>175</v>
      </c>
      <c r="D18" s="177" t="s">
        <v>190</v>
      </c>
      <c r="E18" s="177">
        <v>0.1</v>
      </c>
      <c r="F18" s="177" t="s">
        <v>165</v>
      </c>
      <c r="G18" s="177"/>
      <c r="H18" s="210">
        <v>0.4908912037037037</v>
      </c>
      <c r="I18" s="177">
        <v>156.13499999999999</v>
      </c>
      <c r="J18" s="177">
        <v>155.48400000000001</v>
      </c>
      <c r="K18" s="177">
        <v>156.18899999999999</v>
      </c>
      <c r="L18" s="177">
        <f t="shared" si="0"/>
        <v>-0.65099999999998204</v>
      </c>
      <c r="M18" s="177">
        <f t="shared" si="1"/>
        <v>0.65099999999998204</v>
      </c>
      <c r="N18" s="177"/>
      <c r="O18" s="210">
        <v>0.48997685185185186</v>
      </c>
      <c r="P18" s="177">
        <v>156.19</v>
      </c>
      <c r="Q18" s="177" t="s">
        <v>167</v>
      </c>
      <c r="R18" s="177" t="s">
        <v>195</v>
      </c>
      <c r="S18" s="227"/>
      <c r="T18" s="228">
        <v>5.5</v>
      </c>
      <c r="U18" s="237"/>
      <c r="V18" s="229">
        <v>-550</v>
      </c>
      <c r="W18" s="177">
        <f t="shared" si="2"/>
        <v>-5.4000000000002046E-2</v>
      </c>
      <c r="X18" s="177">
        <f t="shared" si="3"/>
        <v>5.4000000000002046E-2</v>
      </c>
      <c r="Y18" s="177"/>
      <c r="Z18" s="230">
        <f t="shared" si="4"/>
        <v>12.055555555554767</v>
      </c>
      <c r="AA18" s="231" t="s">
        <v>201</v>
      </c>
    </row>
    <row r="19" spans="1:71" ht="13.5" customHeight="1">
      <c r="A19" s="55">
        <v>18</v>
      </c>
      <c r="B19" s="235">
        <v>45127</v>
      </c>
      <c r="C19" s="177" t="s">
        <v>202</v>
      </c>
      <c r="D19" s="177" t="s">
        <v>133</v>
      </c>
      <c r="E19" s="177">
        <v>0.1</v>
      </c>
      <c r="F19" s="177" t="s">
        <v>165</v>
      </c>
      <c r="G19" s="177"/>
      <c r="H19" s="210">
        <v>0.7327662037037036</v>
      </c>
      <c r="I19" s="177">
        <v>1.11724</v>
      </c>
      <c r="J19" s="177">
        <v>1.11107</v>
      </c>
      <c r="K19" s="177">
        <v>1.12294</v>
      </c>
      <c r="L19" s="177">
        <f t="shared" si="0"/>
        <v>-6.1700000000000088E-3</v>
      </c>
      <c r="M19" s="177">
        <f t="shared" si="1"/>
        <v>6.1700000000000088E-3</v>
      </c>
      <c r="N19" s="177"/>
      <c r="O19" s="210">
        <v>0.67131944444444447</v>
      </c>
      <c r="P19" s="177">
        <v>1.1147</v>
      </c>
      <c r="Q19" s="177" t="s">
        <v>203</v>
      </c>
      <c r="R19" s="177" t="s">
        <v>191</v>
      </c>
      <c r="S19" s="227">
        <v>25.4</v>
      </c>
      <c r="T19" s="228"/>
      <c r="U19" s="237">
        <v>3560</v>
      </c>
      <c r="V19" s="229"/>
      <c r="W19" s="177">
        <f t="shared" si="2"/>
        <v>-5.7000000000000384E-3</v>
      </c>
      <c r="X19" s="177">
        <f t="shared" si="3"/>
        <v>5.7000000000000384E-3</v>
      </c>
      <c r="Y19" s="177"/>
      <c r="Z19" s="230">
        <f t="shared" si="4"/>
        <v>1.0824561403508715</v>
      </c>
      <c r="AA19" s="231" t="s">
        <v>204</v>
      </c>
    </row>
    <row r="20" spans="1:71" ht="54">
      <c r="A20" s="55">
        <v>19</v>
      </c>
      <c r="B20" s="235">
        <v>45128</v>
      </c>
      <c r="C20" s="177" t="s">
        <v>205</v>
      </c>
      <c r="D20" s="177" t="s">
        <v>190</v>
      </c>
      <c r="E20" s="177">
        <v>0.1</v>
      </c>
      <c r="F20" s="177" t="s">
        <v>165</v>
      </c>
      <c r="G20" s="177"/>
      <c r="H20" s="210">
        <v>0.85070601851851846</v>
      </c>
      <c r="I20" s="177">
        <v>0.86502999999999997</v>
      </c>
      <c r="J20" s="177">
        <v>0.86192000000000002</v>
      </c>
      <c r="K20" s="177">
        <v>0.86907000000000001</v>
      </c>
      <c r="L20" s="177">
        <f t="shared" si="0"/>
        <v>-3.1099999999999461E-3</v>
      </c>
      <c r="M20" s="177">
        <f t="shared" si="1"/>
        <v>3.1099999999999461E-3</v>
      </c>
      <c r="N20" s="177"/>
      <c r="O20" s="210">
        <v>0.52458333333333329</v>
      </c>
      <c r="P20" s="177">
        <v>0.86526999999999998</v>
      </c>
      <c r="Q20" s="177" t="s">
        <v>169</v>
      </c>
      <c r="R20" s="177" t="s">
        <v>195</v>
      </c>
      <c r="S20" s="227"/>
      <c r="T20" s="228">
        <v>-2.4</v>
      </c>
      <c r="U20" s="237"/>
      <c r="V20" s="229">
        <v>-438</v>
      </c>
      <c r="W20" s="177">
        <f t="shared" si="2"/>
        <v>-4.0400000000000436E-3</v>
      </c>
      <c r="X20" s="177">
        <f t="shared" si="3"/>
        <v>4.0400000000000436E-3</v>
      </c>
      <c r="Y20" s="177"/>
      <c r="Z20" s="230">
        <f t="shared" si="4"/>
        <v>0.76980198019799817</v>
      </c>
      <c r="AA20" s="233" t="s">
        <v>221</v>
      </c>
    </row>
    <row r="21" spans="1:71" ht="13.5" customHeight="1">
      <c r="A21" s="55">
        <v>20</v>
      </c>
      <c r="B21" s="235">
        <v>45128</v>
      </c>
      <c r="C21" s="177" t="s">
        <v>170</v>
      </c>
      <c r="D21" s="177" t="s">
        <v>186</v>
      </c>
      <c r="E21" s="177">
        <v>0.15</v>
      </c>
      <c r="F21" s="177" t="s">
        <v>165</v>
      </c>
      <c r="G21" s="177" t="s">
        <v>184</v>
      </c>
      <c r="H21" s="210">
        <v>0.16829861111111111</v>
      </c>
      <c r="I21" s="177">
        <v>1.64523</v>
      </c>
      <c r="J21" s="177">
        <v>1.6496900000000001</v>
      </c>
      <c r="K21" s="177">
        <v>1.63978</v>
      </c>
      <c r="L21" s="177">
        <f t="shared" si="0"/>
        <v>4.4600000000001305E-3</v>
      </c>
      <c r="M21" s="177">
        <f t="shared" si="1"/>
        <v>4.4600000000001305E-3</v>
      </c>
      <c r="N21" s="177"/>
      <c r="O21" s="210">
        <v>0.4772569444444445</v>
      </c>
      <c r="P21" s="177">
        <v>1.64913</v>
      </c>
      <c r="Q21" s="177" t="s">
        <v>67</v>
      </c>
      <c r="R21" s="177" t="s">
        <v>191</v>
      </c>
      <c r="S21" s="227">
        <v>40</v>
      </c>
      <c r="T21" s="228"/>
      <c r="U21" s="237">
        <v>5596</v>
      </c>
      <c r="V21" s="229"/>
      <c r="W21" s="177">
        <f t="shared" si="2"/>
        <v>5.4499999999999549E-3</v>
      </c>
      <c r="X21" s="177">
        <f t="shared" si="3"/>
        <v>5.4499999999999549E-3</v>
      </c>
      <c r="Y21" s="177"/>
      <c r="Z21" s="230">
        <f t="shared" si="4"/>
        <v>0.8183486238532417</v>
      </c>
      <c r="AA21" s="231" t="s">
        <v>209</v>
      </c>
    </row>
    <row r="22" spans="1:71" ht="13.5" customHeight="1">
      <c r="A22" s="55">
        <v>21</v>
      </c>
      <c r="B22" s="235">
        <v>45128</v>
      </c>
      <c r="C22" s="177" t="s">
        <v>206</v>
      </c>
      <c r="D22" s="177" t="s">
        <v>186</v>
      </c>
      <c r="E22" s="177">
        <v>0.15</v>
      </c>
      <c r="F22" s="177" t="s">
        <v>165</v>
      </c>
      <c r="G22" s="177" t="s">
        <v>184</v>
      </c>
      <c r="H22" s="210">
        <v>0.37564814814814818</v>
      </c>
      <c r="I22" s="177">
        <v>1.90404</v>
      </c>
      <c r="J22" s="177">
        <v>1.9157500000000001</v>
      </c>
      <c r="K22" s="177">
        <v>1.89933</v>
      </c>
      <c r="L22" s="177">
        <f t="shared" si="0"/>
        <v>1.1710000000000109E-2</v>
      </c>
      <c r="M22" s="177">
        <f t="shared" si="1"/>
        <v>1.1710000000000109E-2</v>
      </c>
      <c r="N22" s="177"/>
      <c r="O22" s="210">
        <v>0.55038194444444444</v>
      </c>
      <c r="P22" s="177">
        <v>1.9042399999999999</v>
      </c>
      <c r="Q22" s="177" t="s">
        <v>194</v>
      </c>
      <c r="R22" s="177" t="s">
        <v>191</v>
      </c>
      <c r="S22" s="227">
        <v>2</v>
      </c>
      <c r="T22" s="228"/>
      <c r="U22" s="237">
        <v>287</v>
      </c>
      <c r="V22" s="229"/>
      <c r="W22" s="177">
        <f t="shared" si="2"/>
        <v>4.709999999999992E-3</v>
      </c>
      <c r="X22" s="177">
        <f t="shared" si="3"/>
        <v>4.709999999999992E-3</v>
      </c>
      <c r="Y22" s="177"/>
      <c r="Z22" s="230">
        <f t="shared" si="4"/>
        <v>2.4861995753715771</v>
      </c>
      <c r="AA22" s="234" t="s">
        <v>208</v>
      </c>
    </row>
    <row r="23" spans="1:71" ht="13.5" customHeight="1">
      <c r="A23" s="55">
        <v>22</v>
      </c>
      <c r="B23" s="235">
        <v>45128</v>
      </c>
      <c r="C23" s="177" t="s">
        <v>207</v>
      </c>
      <c r="D23" s="177" t="s">
        <v>186</v>
      </c>
      <c r="E23" s="177">
        <v>0.15</v>
      </c>
      <c r="F23" s="177" t="s">
        <v>165</v>
      </c>
      <c r="G23" s="177" t="s">
        <v>184</v>
      </c>
      <c r="H23" s="210">
        <v>0.37503472222222217</v>
      </c>
      <c r="I23" s="177">
        <v>1.11643</v>
      </c>
      <c r="J23" s="177">
        <v>1.1228</v>
      </c>
      <c r="K23" s="177">
        <v>1.1121099999999999</v>
      </c>
      <c r="L23" s="177">
        <f t="shared" si="0"/>
        <v>6.3699999999999868E-3</v>
      </c>
      <c r="M23" s="177">
        <f t="shared" si="1"/>
        <v>6.3699999999999868E-3</v>
      </c>
      <c r="N23" s="177"/>
      <c r="O23" s="210">
        <v>0.47509259259259262</v>
      </c>
      <c r="P23" s="177">
        <v>1.1116699999999999</v>
      </c>
      <c r="Q23" s="177" t="s">
        <v>172</v>
      </c>
      <c r="R23" s="177" t="s">
        <v>195</v>
      </c>
      <c r="S23" s="227">
        <v>-47.6</v>
      </c>
      <c r="T23" s="228"/>
      <c r="U23" s="237"/>
      <c r="V23" s="229">
        <v>-11694</v>
      </c>
      <c r="W23" s="177">
        <f t="shared" si="2"/>
        <v>4.3200000000001015E-3</v>
      </c>
      <c r="X23" s="177">
        <f t="shared" si="3"/>
        <v>4.3200000000001015E-3</v>
      </c>
      <c r="Y23" s="177"/>
      <c r="Z23" s="230">
        <f t="shared" si="4"/>
        <v>1.4745370370369992</v>
      </c>
      <c r="AA23" s="233" t="s">
        <v>257</v>
      </c>
    </row>
    <row r="24" spans="1:71" s="236" customFormat="1" ht="13.5" customHeight="1">
      <c r="A24" s="255">
        <v>23</v>
      </c>
      <c r="B24" s="251">
        <v>45131</v>
      </c>
      <c r="C24" s="256" t="s">
        <v>202</v>
      </c>
      <c r="D24" s="256" t="s">
        <v>190</v>
      </c>
      <c r="E24" s="256">
        <v>0.15</v>
      </c>
      <c r="F24" s="256" t="s">
        <v>165</v>
      </c>
      <c r="G24" s="256" t="s">
        <v>171</v>
      </c>
      <c r="H24" s="257">
        <v>0.40498842592592593</v>
      </c>
      <c r="I24" s="256">
        <v>1.1116600000000001</v>
      </c>
      <c r="J24" s="256">
        <v>1.1020399999999999</v>
      </c>
      <c r="K24" s="256">
        <v>1.1130800000000001</v>
      </c>
      <c r="L24" s="256">
        <f t="shared" si="0"/>
        <v>-9.620000000000184E-3</v>
      </c>
      <c r="M24" s="256">
        <f t="shared" si="1"/>
        <v>9.620000000000184E-3</v>
      </c>
      <c r="N24" s="256"/>
      <c r="O24" s="257">
        <v>0.32199074074074074</v>
      </c>
      <c r="P24" s="256">
        <v>1.1130800000000001</v>
      </c>
      <c r="Q24" s="256" t="s">
        <v>169</v>
      </c>
      <c r="R24" s="256" t="s">
        <v>195</v>
      </c>
      <c r="S24" s="258"/>
      <c r="T24" s="259">
        <v>-35.200000000000003</v>
      </c>
      <c r="U24" s="260"/>
      <c r="V24" s="261">
        <v>-3015</v>
      </c>
      <c r="W24" s="256">
        <f t="shared" si="2"/>
        <v>-1.4199999999999768E-3</v>
      </c>
      <c r="X24" s="256">
        <f t="shared" si="3"/>
        <v>1.4199999999999768E-3</v>
      </c>
      <c r="Y24" s="256"/>
      <c r="Z24" s="262">
        <f t="shared" si="4"/>
        <v>6.7746478873241838</v>
      </c>
      <c r="AA24" s="263" t="s">
        <v>214</v>
      </c>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4"/>
      <c r="BG24" s="264"/>
      <c r="BH24" s="264"/>
      <c r="BI24" s="264"/>
      <c r="BJ24" s="264"/>
      <c r="BK24" s="264"/>
      <c r="BL24" s="264"/>
      <c r="BM24" s="264"/>
      <c r="BN24" s="264"/>
      <c r="BO24" s="264"/>
      <c r="BP24" s="264"/>
      <c r="BQ24" s="264"/>
      <c r="BR24" s="264"/>
      <c r="BS24" s="264"/>
    </row>
    <row r="25" spans="1:71" ht="13.5" customHeight="1">
      <c r="A25" s="55">
        <v>24</v>
      </c>
      <c r="B25" s="235">
        <v>45132</v>
      </c>
      <c r="C25" s="177" t="s">
        <v>174</v>
      </c>
      <c r="D25" s="177" t="s">
        <v>186</v>
      </c>
      <c r="E25" s="177">
        <v>0.15</v>
      </c>
      <c r="F25" s="177" t="s">
        <v>165</v>
      </c>
      <c r="G25" s="177" t="s">
        <v>171</v>
      </c>
      <c r="H25" s="210">
        <v>0.19121527777777778</v>
      </c>
      <c r="I25" s="177">
        <v>0.62151000000000001</v>
      </c>
      <c r="J25" s="177">
        <v>0.62529999999999997</v>
      </c>
      <c r="K25" s="177">
        <v>0.61860000000000004</v>
      </c>
      <c r="L25" s="177">
        <f t="shared" si="0"/>
        <v>3.7899999999999601E-3</v>
      </c>
      <c r="M25" s="177">
        <f t="shared" si="1"/>
        <v>3.7899999999999601E-3</v>
      </c>
      <c r="N25" s="177"/>
      <c r="O25" s="210">
        <v>0.19121527777777778</v>
      </c>
      <c r="P25" s="177">
        <v>0.62134999999999996</v>
      </c>
      <c r="Q25" s="177" t="s">
        <v>169</v>
      </c>
      <c r="R25" s="177" t="s">
        <v>195</v>
      </c>
      <c r="S25" s="227"/>
      <c r="T25" s="228">
        <v>-1.6</v>
      </c>
      <c r="U25" s="237"/>
      <c r="V25" s="229">
        <v>-339</v>
      </c>
      <c r="W25" s="177">
        <f t="shared" si="2"/>
        <v>2.9099999999999682E-3</v>
      </c>
      <c r="X25" s="177">
        <f t="shared" si="3"/>
        <v>2.9099999999999682E-3</v>
      </c>
      <c r="Y25" s="177"/>
      <c r="Z25" s="230">
        <f t="shared" si="4"/>
        <v>1.3024054982817874</v>
      </c>
      <c r="AA25" s="231" t="s">
        <v>217</v>
      </c>
    </row>
    <row r="26" spans="1:71" ht="36">
      <c r="A26" s="55">
        <v>25</v>
      </c>
      <c r="B26" s="235">
        <v>45132</v>
      </c>
      <c r="C26" s="177" t="s">
        <v>215</v>
      </c>
      <c r="D26" s="177" t="s">
        <v>186</v>
      </c>
      <c r="E26" s="177">
        <v>0.15</v>
      </c>
      <c r="F26" s="177" t="s">
        <v>165</v>
      </c>
      <c r="G26" s="177" t="s">
        <v>171</v>
      </c>
      <c r="H26" s="210">
        <v>0.85556712962962955</v>
      </c>
      <c r="I26" s="177">
        <v>0.86865999999999999</v>
      </c>
      <c r="J26" s="177">
        <v>0.87651000000000001</v>
      </c>
      <c r="K26" s="177">
        <v>0.86358000000000001</v>
      </c>
      <c r="L26" s="177">
        <f t="shared" si="0"/>
        <v>7.8500000000000236E-3</v>
      </c>
      <c r="M26" s="177">
        <f t="shared" si="1"/>
        <v>7.8500000000000236E-3</v>
      </c>
      <c r="N26" s="177"/>
      <c r="O26" s="210">
        <v>5.002314814814815E-2</v>
      </c>
      <c r="P26" s="177">
        <v>0.86358999999999997</v>
      </c>
      <c r="Q26" s="177" t="s">
        <v>172</v>
      </c>
      <c r="R26" s="177" t="s">
        <v>195</v>
      </c>
      <c r="S26" s="227"/>
      <c r="T26" s="228">
        <v>-50.7</v>
      </c>
      <c r="U26" s="237"/>
      <c r="V26" s="229">
        <v>-12397</v>
      </c>
      <c r="W26" s="177">
        <f t="shared" si="2"/>
        <v>5.0799999999999734E-3</v>
      </c>
      <c r="X26" s="177">
        <f t="shared" si="3"/>
        <v>5.0799999999999734E-3</v>
      </c>
      <c r="Y26" s="177"/>
      <c r="Z26" s="230">
        <f t="shared" si="4"/>
        <v>1.5452755905511939</v>
      </c>
      <c r="AA26" s="232" t="s">
        <v>216</v>
      </c>
    </row>
    <row r="27" spans="1:71" ht="36">
      <c r="A27" s="55">
        <v>26</v>
      </c>
      <c r="B27" s="235">
        <v>45132</v>
      </c>
      <c r="C27" s="177" t="s">
        <v>207</v>
      </c>
      <c r="D27" s="177" t="s">
        <v>186</v>
      </c>
      <c r="E27" s="177">
        <v>7.0000000000000007E-2</v>
      </c>
      <c r="F27" s="177" t="s">
        <v>165</v>
      </c>
      <c r="G27" s="177" t="s">
        <v>171</v>
      </c>
      <c r="H27" s="210">
        <v>0.45859953703703704</v>
      </c>
      <c r="I27" s="177">
        <v>1.1170199999999999</v>
      </c>
      <c r="J27" s="177">
        <v>1.1240600000000001</v>
      </c>
      <c r="K27" s="177">
        <v>1.1083700000000001</v>
      </c>
      <c r="L27" s="177">
        <f t="shared" si="0"/>
        <v>7.0400000000001572E-3</v>
      </c>
      <c r="M27" s="177">
        <f t="shared" si="1"/>
        <v>7.0400000000001572E-3</v>
      </c>
      <c r="N27" s="177"/>
      <c r="O27" s="210">
        <v>0.24796296296296297</v>
      </c>
      <c r="P27" s="177">
        <v>1.1143099999999999</v>
      </c>
      <c r="Q27" s="177" t="s">
        <v>169</v>
      </c>
      <c r="R27" s="177" t="s">
        <v>195</v>
      </c>
      <c r="S27" s="227"/>
      <c r="T27" s="228">
        <v>-27.1</v>
      </c>
      <c r="U27" s="237"/>
      <c r="V27" s="229">
        <v>-3093</v>
      </c>
      <c r="W27" s="177">
        <f t="shared" si="2"/>
        <v>8.6499999999998245E-3</v>
      </c>
      <c r="X27" s="177">
        <f t="shared" si="3"/>
        <v>8.6499999999998245E-3</v>
      </c>
      <c r="Y27" s="177"/>
      <c r="Z27" s="230">
        <f t="shared" si="4"/>
        <v>0.81387283236997687</v>
      </c>
      <c r="AA27" s="232" t="s">
        <v>218</v>
      </c>
    </row>
    <row r="28" spans="1:71" ht="13.5" customHeight="1">
      <c r="A28" s="55">
        <v>28</v>
      </c>
      <c r="B28" s="235">
        <v>45133</v>
      </c>
      <c r="C28" s="177" t="s">
        <v>174</v>
      </c>
      <c r="D28" s="177" t="s">
        <v>186</v>
      </c>
      <c r="E28" s="177">
        <v>0.15</v>
      </c>
      <c r="F28" s="177" t="s">
        <v>165</v>
      </c>
      <c r="G28" s="177" t="s">
        <v>171</v>
      </c>
      <c r="H28" s="210">
        <v>0.39498842592592592</v>
      </c>
      <c r="I28" s="177">
        <v>0.62304999999999999</v>
      </c>
      <c r="J28" s="177">
        <v>0.62771999999999994</v>
      </c>
      <c r="K28" s="177">
        <v>0.61897000000000002</v>
      </c>
      <c r="L28" s="177">
        <f t="shared" si="0"/>
        <v>4.669999999999952E-3</v>
      </c>
      <c r="M28" s="177">
        <f t="shared" si="1"/>
        <v>4.669999999999952E-3</v>
      </c>
      <c r="N28" s="177"/>
      <c r="O28" s="210">
        <v>0.51010416666666669</v>
      </c>
      <c r="P28" s="177">
        <v>0.62141000000000002</v>
      </c>
      <c r="Q28" s="177" t="s">
        <v>169</v>
      </c>
      <c r="R28" s="177" t="s">
        <v>195</v>
      </c>
      <c r="S28" s="227"/>
      <c r="T28" s="228">
        <v>-16.399999999999999</v>
      </c>
      <c r="U28" s="237"/>
      <c r="V28" s="229">
        <v>-3452</v>
      </c>
      <c r="W28" s="177">
        <f t="shared" si="2"/>
        <v>4.0799999999999725E-3</v>
      </c>
      <c r="X28" s="177">
        <f t="shared" si="3"/>
        <v>4.0799999999999725E-3</v>
      </c>
      <c r="Y28" s="177"/>
      <c r="Z28" s="230">
        <f t="shared" si="4"/>
        <v>1.1446078431372508</v>
      </c>
      <c r="AA28" s="231"/>
    </row>
    <row r="29" spans="1:71" ht="13.5" customHeight="1">
      <c r="A29" s="55">
        <v>27</v>
      </c>
      <c r="B29" s="235">
        <v>45133</v>
      </c>
      <c r="C29" s="177" t="s">
        <v>185</v>
      </c>
      <c r="D29" s="177" t="s">
        <v>186</v>
      </c>
      <c r="E29" s="177">
        <v>0.08</v>
      </c>
      <c r="F29" s="177" t="s">
        <v>165</v>
      </c>
      <c r="G29" s="177" t="s">
        <v>171</v>
      </c>
      <c r="H29" s="210">
        <v>0.39611111111111108</v>
      </c>
      <c r="I29" s="177">
        <v>1.29036</v>
      </c>
      <c r="J29" s="177">
        <v>1.29725</v>
      </c>
      <c r="K29" s="177">
        <v>1.2873600000000001</v>
      </c>
      <c r="L29" s="177">
        <f>(J29-I29)</f>
        <v>6.8900000000000627E-3</v>
      </c>
      <c r="M29" s="177">
        <f>ABS(L29)</f>
        <v>6.8900000000000627E-3</v>
      </c>
      <c r="N29" s="177"/>
      <c r="O29" s="210">
        <v>0.7399768518518518</v>
      </c>
      <c r="P29" s="177">
        <v>1.29257</v>
      </c>
      <c r="Q29" s="177" t="s">
        <v>194</v>
      </c>
      <c r="R29" s="177" t="s">
        <v>191</v>
      </c>
      <c r="S29" s="227">
        <v>22.1</v>
      </c>
      <c r="T29" s="228"/>
      <c r="U29" s="237">
        <v>2482</v>
      </c>
      <c r="V29" s="229"/>
      <c r="W29" s="177">
        <f>I29-K29</f>
        <v>2.9999999999998916E-3</v>
      </c>
      <c r="X29" s="177">
        <f>ABS(W29)</f>
        <v>2.9999999999998916E-3</v>
      </c>
      <c r="Y29" s="177"/>
      <c r="Z29" s="230">
        <f>M29/X29</f>
        <v>2.2966666666667703</v>
      </c>
      <c r="AA29" s="231" t="s">
        <v>220</v>
      </c>
    </row>
    <row r="30" spans="1:71" ht="13.5" customHeight="1">
      <c r="A30" s="55">
        <v>29</v>
      </c>
      <c r="B30" s="235">
        <v>45134</v>
      </c>
      <c r="C30" s="177" t="s">
        <v>202</v>
      </c>
      <c r="D30" s="177" t="s">
        <v>186</v>
      </c>
      <c r="E30" s="177">
        <v>0.15</v>
      </c>
      <c r="F30" s="177" t="s">
        <v>165</v>
      </c>
      <c r="G30" s="177" t="s">
        <v>219</v>
      </c>
      <c r="H30" s="210">
        <v>0.21010416666666668</v>
      </c>
      <c r="I30" s="177">
        <v>1.11056</v>
      </c>
      <c r="J30" s="177">
        <v>1.1158699999999999</v>
      </c>
      <c r="K30" s="177">
        <v>1.1073999999999999</v>
      </c>
      <c r="L30" s="177">
        <f t="shared" si="0"/>
        <v>5.3099999999999259E-3</v>
      </c>
      <c r="M30" s="177">
        <f t="shared" si="1"/>
        <v>5.3099999999999259E-3</v>
      </c>
      <c r="N30" s="177"/>
      <c r="O30" s="210">
        <v>0.64739583333333328</v>
      </c>
      <c r="P30" s="177">
        <v>1.1073500000000001</v>
      </c>
      <c r="Q30" s="177" t="s">
        <v>172</v>
      </c>
      <c r="R30" s="177" t="s">
        <v>195</v>
      </c>
      <c r="S30" s="227"/>
      <c r="T30" s="228">
        <v>-32.1</v>
      </c>
      <c r="U30" s="237"/>
      <c r="V30" s="229">
        <v>-6763</v>
      </c>
      <c r="W30" s="177">
        <f t="shared" si="2"/>
        <v>3.1600000000000517E-3</v>
      </c>
      <c r="X30" s="177">
        <f t="shared" si="3"/>
        <v>3.1600000000000517E-3</v>
      </c>
      <c r="Y30" s="177"/>
      <c r="Z30" s="230">
        <f t="shared" si="4"/>
        <v>1.680379746835392</v>
      </c>
      <c r="AA30" s="231" t="s">
        <v>222</v>
      </c>
    </row>
    <row r="31" spans="1:71" ht="13.5" customHeight="1">
      <c r="A31" s="55">
        <v>30</v>
      </c>
      <c r="B31" s="235">
        <v>45135</v>
      </c>
      <c r="C31" s="177" t="s">
        <v>189</v>
      </c>
      <c r="D31" s="177" t="s">
        <v>190</v>
      </c>
      <c r="E31" s="177">
        <v>0.04</v>
      </c>
      <c r="F31" s="177" t="s">
        <v>180</v>
      </c>
      <c r="G31" s="177"/>
      <c r="H31" s="210">
        <v>0.75790509259259264</v>
      </c>
      <c r="I31" s="177">
        <v>1.77339</v>
      </c>
      <c r="J31" s="177">
        <v>1.7660899999999999</v>
      </c>
      <c r="K31" s="177">
        <v>1.77329</v>
      </c>
      <c r="L31" s="177">
        <f t="shared" si="0"/>
        <v>-7.3000000000000842E-3</v>
      </c>
      <c r="M31" s="177">
        <f t="shared" si="1"/>
        <v>7.3000000000000842E-3</v>
      </c>
      <c r="N31" s="177"/>
      <c r="O31" s="210">
        <v>0.86951388888888881</v>
      </c>
      <c r="P31" s="177">
        <v>1.7733399999999999</v>
      </c>
      <c r="Q31" s="177" t="s">
        <v>167</v>
      </c>
      <c r="R31" s="177" t="s">
        <v>191</v>
      </c>
      <c r="S31" s="227">
        <v>0.5</v>
      </c>
      <c r="T31" s="228"/>
      <c r="U31" s="237">
        <v>17</v>
      </c>
      <c r="V31" s="229"/>
      <c r="W31" s="177">
        <f t="shared" si="2"/>
        <v>9.9999999999988987E-5</v>
      </c>
      <c r="X31" s="177">
        <f t="shared" si="3"/>
        <v>9.9999999999988987E-5</v>
      </c>
      <c r="Y31" s="177"/>
      <c r="Z31" s="254">
        <f t="shared" si="4"/>
        <v>73.000000000008882</v>
      </c>
      <c r="AA31" s="231"/>
    </row>
    <row r="32" spans="1:71" ht="36">
      <c r="A32" s="55">
        <v>31</v>
      </c>
      <c r="B32" s="251">
        <v>45139</v>
      </c>
      <c r="C32" s="256" t="s">
        <v>173</v>
      </c>
      <c r="D32" s="256" t="s">
        <v>186</v>
      </c>
      <c r="E32" s="256">
        <v>0.1</v>
      </c>
      <c r="F32" s="256" t="s">
        <v>180</v>
      </c>
      <c r="G32" s="256" t="s">
        <v>219</v>
      </c>
      <c r="H32" s="257">
        <v>0.71497685185185178</v>
      </c>
      <c r="I32" s="256">
        <v>0.96187</v>
      </c>
      <c r="J32" s="256">
        <v>0.96858</v>
      </c>
      <c r="K32" s="256">
        <v>0.95535000000000003</v>
      </c>
      <c r="L32" s="256">
        <f t="shared" si="0"/>
        <v>6.7099999999999937E-3</v>
      </c>
      <c r="M32" s="256">
        <f t="shared" si="1"/>
        <v>6.7099999999999937E-3</v>
      </c>
      <c r="N32" s="256"/>
      <c r="O32" s="257">
        <v>0.61483796296296289</v>
      </c>
      <c r="P32" s="256">
        <v>0.96380999999999994</v>
      </c>
      <c r="Q32" s="256" t="s">
        <v>169</v>
      </c>
      <c r="R32" s="256" t="s">
        <v>191</v>
      </c>
      <c r="S32" s="258">
        <v>19.399999999999999</v>
      </c>
      <c r="T32" s="266"/>
      <c r="U32" s="260">
        <v>3154</v>
      </c>
      <c r="V32" s="261"/>
      <c r="W32" s="256">
        <f t="shared" si="2"/>
        <v>6.5199999999999703E-3</v>
      </c>
      <c r="X32" s="256">
        <f t="shared" si="3"/>
        <v>6.5199999999999703E-3</v>
      </c>
      <c r="Y32" s="256"/>
      <c r="Z32" s="262">
        <f t="shared" si="4"/>
        <v>1.0291411042944822</v>
      </c>
      <c r="AA32" s="265" t="s">
        <v>253</v>
      </c>
    </row>
    <row r="33" spans="1:27" ht="24">
      <c r="A33" s="55">
        <v>32</v>
      </c>
      <c r="B33" s="235">
        <v>45140</v>
      </c>
      <c r="C33" s="177" t="s">
        <v>224</v>
      </c>
      <c r="D33" s="177" t="s">
        <v>190</v>
      </c>
      <c r="E33" s="177">
        <v>0.15</v>
      </c>
      <c r="F33" s="177" t="s">
        <v>180</v>
      </c>
      <c r="G33" s="177" t="s">
        <v>219</v>
      </c>
      <c r="H33" s="210">
        <v>5.4317129629629625E-2</v>
      </c>
      <c r="I33" s="177">
        <v>94.623000000000005</v>
      </c>
      <c r="J33" s="177">
        <v>93.77</v>
      </c>
      <c r="K33" s="177">
        <v>94.960999999999999</v>
      </c>
      <c r="L33" s="177">
        <f t="shared" si="0"/>
        <v>-0.85300000000000864</v>
      </c>
      <c r="M33" s="177">
        <f t="shared" si="1"/>
        <v>0.85300000000000864</v>
      </c>
      <c r="N33" s="177"/>
      <c r="O33" s="210">
        <v>0.39894675925925926</v>
      </c>
      <c r="P33" s="177">
        <v>93.887</v>
      </c>
      <c r="Q33" s="177" t="s">
        <v>169</v>
      </c>
      <c r="R33" s="177" t="s">
        <v>191</v>
      </c>
      <c r="S33" s="227">
        <v>74.3</v>
      </c>
      <c r="T33" s="228"/>
      <c r="U33" s="237">
        <v>11040</v>
      </c>
      <c r="V33" s="229"/>
      <c r="W33" s="177">
        <f t="shared" si="2"/>
        <v>-0.33799999999999386</v>
      </c>
      <c r="X33" s="177">
        <f t="shared" si="3"/>
        <v>0.33799999999999386</v>
      </c>
      <c r="Y33" s="177"/>
      <c r="Z33" s="230">
        <f t="shared" si="4"/>
        <v>2.5236686390533261</v>
      </c>
      <c r="AA33" s="232" t="s">
        <v>295</v>
      </c>
    </row>
    <row r="34" spans="1:27" ht="13.5" customHeight="1">
      <c r="A34" s="55">
        <v>33</v>
      </c>
      <c r="B34" s="235">
        <v>45141</v>
      </c>
      <c r="C34" s="177" t="s">
        <v>93</v>
      </c>
      <c r="D34" s="177" t="s">
        <v>190</v>
      </c>
      <c r="E34" s="177">
        <v>0.12</v>
      </c>
      <c r="F34" s="177" t="s">
        <v>165</v>
      </c>
      <c r="G34" s="177" t="s">
        <v>219</v>
      </c>
      <c r="H34" s="210">
        <v>0.43671296296296297</v>
      </c>
      <c r="I34" s="177">
        <v>181.71199999999999</v>
      </c>
      <c r="J34" s="177">
        <v>180.78899999999999</v>
      </c>
      <c r="K34" s="177">
        <v>182.75200000000001</v>
      </c>
      <c r="L34" s="177">
        <f t="shared" si="0"/>
        <v>-0.92300000000000182</v>
      </c>
      <c r="M34" s="177">
        <f t="shared" si="1"/>
        <v>0.92300000000000182</v>
      </c>
      <c r="N34" s="177"/>
      <c r="O34" s="210">
        <v>0.55890046296296292</v>
      </c>
      <c r="P34" s="177">
        <v>180.78299999999999</v>
      </c>
      <c r="Q34" s="177" t="s">
        <v>67</v>
      </c>
      <c r="R34" s="177" t="s">
        <v>191</v>
      </c>
      <c r="S34" s="227">
        <v>92.9</v>
      </c>
      <c r="T34" s="228"/>
      <c r="U34" s="237">
        <v>11148</v>
      </c>
      <c r="V34" s="229"/>
      <c r="W34" s="177">
        <f t="shared" si="2"/>
        <v>-1.0400000000000205</v>
      </c>
      <c r="X34" s="177">
        <f t="shared" si="3"/>
        <v>1.0400000000000205</v>
      </c>
      <c r="Y34" s="177"/>
      <c r="Z34" s="230">
        <f t="shared" si="4"/>
        <v>0.8874999999999843</v>
      </c>
      <c r="AA34" s="231" t="s">
        <v>244</v>
      </c>
    </row>
    <row r="35" spans="1:27" ht="24">
      <c r="A35" s="55">
        <v>34</v>
      </c>
      <c r="B35" s="235">
        <v>45141</v>
      </c>
      <c r="C35" s="177" t="s">
        <v>188</v>
      </c>
      <c r="D35" s="177" t="s">
        <v>190</v>
      </c>
      <c r="E35" s="177">
        <v>0.09</v>
      </c>
      <c r="F35" s="177" t="s">
        <v>165</v>
      </c>
      <c r="G35" s="177" t="s">
        <v>219</v>
      </c>
      <c r="H35" s="210">
        <v>0.49361111111111106</v>
      </c>
      <c r="I35" s="177">
        <v>106.815</v>
      </c>
      <c r="J35" s="177">
        <v>106.041</v>
      </c>
      <c r="K35" s="177">
        <v>106.98</v>
      </c>
      <c r="L35" s="162">
        <f t="shared" si="0"/>
        <v>-0.77400000000000091</v>
      </c>
      <c r="M35" s="162">
        <f t="shared" si="1"/>
        <v>0.77400000000000091</v>
      </c>
      <c r="O35" s="210">
        <v>0.61568287037037039</v>
      </c>
      <c r="P35" s="162">
        <v>106.979</v>
      </c>
      <c r="Q35" s="177" t="s">
        <v>169</v>
      </c>
      <c r="R35" s="177" t="s">
        <v>195</v>
      </c>
      <c r="S35" s="227"/>
      <c r="T35" s="166">
        <v>-16.399999999999999</v>
      </c>
      <c r="U35" s="238"/>
      <c r="V35" s="252">
        <v>-1476</v>
      </c>
      <c r="W35" s="177">
        <f t="shared" si="2"/>
        <v>-0.16500000000000625</v>
      </c>
      <c r="X35" s="177">
        <f t="shared" si="3"/>
        <v>0.16500000000000625</v>
      </c>
      <c r="Y35" s="177"/>
      <c r="Z35" s="230">
        <f t="shared" si="4"/>
        <v>4.6909090909089191</v>
      </c>
      <c r="AA35" s="232" t="s">
        <v>245</v>
      </c>
    </row>
    <row r="36" spans="1:27" ht="36">
      <c r="A36" s="55">
        <v>35</v>
      </c>
      <c r="B36" s="235">
        <v>45141</v>
      </c>
      <c r="C36" s="177" t="s">
        <v>188</v>
      </c>
      <c r="D36" s="177" t="s">
        <v>190</v>
      </c>
      <c r="E36" s="177">
        <v>0.09</v>
      </c>
      <c r="F36" s="177" t="s">
        <v>165</v>
      </c>
      <c r="G36" s="177" t="s">
        <v>219</v>
      </c>
      <c r="H36" s="210">
        <v>0.48648148148148151</v>
      </c>
      <c r="I36" s="177">
        <v>106.64400000000001</v>
      </c>
      <c r="J36" s="177">
        <v>106.041</v>
      </c>
      <c r="K36" s="177">
        <v>106.98</v>
      </c>
      <c r="L36" s="177">
        <f>(J36-I36)</f>
        <v>-0.60300000000000864</v>
      </c>
      <c r="M36" s="177">
        <f>ABS(L36)</f>
        <v>0.60300000000000864</v>
      </c>
      <c r="N36" s="177"/>
      <c r="O36" s="210">
        <v>0.74039351851851853</v>
      </c>
      <c r="P36" s="177">
        <v>106.773</v>
      </c>
      <c r="Q36" s="177" t="s">
        <v>194</v>
      </c>
      <c r="R36" s="177" t="s">
        <v>195</v>
      </c>
      <c r="S36" s="227"/>
      <c r="T36" s="228">
        <v>-12.9</v>
      </c>
      <c r="U36" s="237"/>
      <c r="V36" s="229">
        <v>-1161</v>
      </c>
      <c r="W36" s="177">
        <f t="shared" ref="W36:W42" si="5">I36-K36</f>
        <v>-0.33599999999999852</v>
      </c>
      <c r="X36" s="177">
        <f t="shared" ref="X36:X42" si="6">ABS(W36)</f>
        <v>0.33599999999999852</v>
      </c>
      <c r="Y36" s="177"/>
      <c r="Z36" s="230">
        <f>M36/X36</f>
        <v>1.7946428571428907</v>
      </c>
      <c r="AA36" s="232" t="s">
        <v>258</v>
      </c>
    </row>
    <row r="37" spans="1:27" ht="36">
      <c r="A37" s="55">
        <v>36</v>
      </c>
      <c r="B37" s="251">
        <v>45146</v>
      </c>
      <c r="C37" s="177" t="s">
        <v>132</v>
      </c>
      <c r="D37" s="177" t="s">
        <v>190</v>
      </c>
      <c r="E37" s="177">
        <v>0.15</v>
      </c>
      <c r="F37" s="177" t="s">
        <v>180</v>
      </c>
      <c r="G37" s="177" t="s">
        <v>219</v>
      </c>
      <c r="H37" s="210">
        <v>0.74821759259259257</v>
      </c>
      <c r="I37" s="177">
        <v>142.34</v>
      </c>
      <c r="J37" s="177">
        <v>140.91800000000001</v>
      </c>
      <c r="K37" s="177">
        <v>142.90899999999999</v>
      </c>
      <c r="L37" s="177">
        <f>(J37-I37)</f>
        <v>-1.421999999999997</v>
      </c>
      <c r="M37" s="177">
        <f t="shared" si="1"/>
        <v>1.421999999999997</v>
      </c>
      <c r="N37" s="177"/>
      <c r="O37" s="210">
        <v>0.74821759259259257</v>
      </c>
      <c r="P37" s="177">
        <v>142.90799999999999</v>
      </c>
      <c r="Q37" s="177" t="s">
        <v>266</v>
      </c>
      <c r="R37" s="177" t="s">
        <v>195</v>
      </c>
      <c r="S37" s="227"/>
      <c r="T37" s="228">
        <v>-56.8</v>
      </c>
      <c r="U37" s="237"/>
      <c r="V37" s="229">
        <v>-8520</v>
      </c>
      <c r="W37" s="177">
        <f t="shared" si="5"/>
        <v>-0.5689999999999884</v>
      </c>
      <c r="X37" s="177">
        <f t="shared" si="6"/>
        <v>0.5689999999999884</v>
      </c>
      <c r="Y37" s="177"/>
      <c r="Z37" s="230">
        <f t="shared" si="4"/>
        <v>2.4991212653779016</v>
      </c>
      <c r="AA37" s="232" t="s">
        <v>293</v>
      </c>
    </row>
    <row r="38" spans="1:27" ht="24">
      <c r="A38" s="55">
        <v>37</v>
      </c>
      <c r="B38" s="235">
        <v>45146</v>
      </c>
      <c r="C38" s="177" t="s">
        <v>224</v>
      </c>
      <c r="D38" s="177" t="s">
        <v>186</v>
      </c>
      <c r="E38" s="177">
        <v>0.18</v>
      </c>
      <c r="F38" s="177" t="s">
        <v>165</v>
      </c>
      <c r="G38" s="177" t="s">
        <v>219</v>
      </c>
      <c r="H38" s="210">
        <v>0.37878472222222226</v>
      </c>
      <c r="I38" s="177">
        <v>93.978999999999999</v>
      </c>
      <c r="J38" s="177">
        <v>94.454999999999998</v>
      </c>
      <c r="K38" s="177">
        <v>93.512</v>
      </c>
      <c r="L38" s="177">
        <f>(J38-I38)</f>
        <v>0.47599999999999909</v>
      </c>
      <c r="M38" s="177">
        <f t="shared" si="1"/>
        <v>0.47599999999999909</v>
      </c>
      <c r="N38" s="177"/>
      <c r="O38" s="210">
        <v>0.23880787037037035</v>
      </c>
      <c r="P38" s="177">
        <v>93.512</v>
      </c>
      <c r="Q38" s="177" t="s">
        <v>266</v>
      </c>
      <c r="R38" s="177" t="s">
        <v>195</v>
      </c>
      <c r="S38" s="227"/>
      <c r="T38" s="228">
        <v>-46.7</v>
      </c>
      <c r="U38" s="237"/>
      <c r="V38" s="229">
        <v>-8406</v>
      </c>
      <c r="W38" s="177">
        <f t="shared" si="5"/>
        <v>0.46699999999999875</v>
      </c>
      <c r="X38" s="177">
        <f t="shared" si="6"/>
        <v>0.46699999999999875</v>
      </c>
      <c r="Y38" s="177"/>
      <c r="Z38" s="230">
        <f t="shared" si="4"/>
        <v>1.0192719486081379</v>
      </c>
      <c r="AA38" s="232" t="s">
        <v>268</v>
      </c>
    </row>
    <row r="39" spans="1:27" ht="24">
      <c r="A39" s="55">
        <v>38</v>
      </c>
      <c r="B39" s="235">
        <v>45147</v>
      </c>
      <c r="C39" s="177" t="s">
        <v>269</v>
      </c>
      <c r="D39" s="177" t="s">
        <v>190</v>
      </c>
      <c r="E39" s="177">
        <v>0.14000000000000001</v>
      </c>
      <c r="F39" s="177" t="s">
        <v>165</v>
      </c>
      <c r="G39" s="177" t="s">
        <v>219</v>
      </c>
      <c r="H39" s="210">
        <v>0.2459375</v>
      </c>
      <c r="I39" s="177">
        <v>1.67245</v>
      </c>
      <c r="J39" s="177">
        <v>1.66412</v>
      </c>
      <c r="K39" s="177">
        <v>1.67845</v>
      </c>
      <c r="L39" s="177">
        <f>(J39-I39)</f>
        <v>-8.3299999999999486E-3</v>
      </c>
      <c r="M39" s="177">
        <f t="shared" si="1"/>
        <v>8.3299999999999486E-3</v>
      </c>
      <c r="N39" s="177"/>
      <c r="O39" s="210">
        <v>0.2459375</v>
      </c>
      <c r="P39" s="177">
        <v>1.67449</v>
      </c>
      <c r="Q39" s="177" t="s">
        <v>169</v>
      </c>
      <c r="R39" s="177" t="s">
        <v>195</v>
      </c>
      <c r="S39" s="227"/>
      <c r="T39" s="228">
        <v>-20.399999999999999</v>
      </c>
      <c r="U39" s="237"/>
      <c r="V39" s="229">
        <v>-2686</v>
      </c>
      <c r="W39" s="177">
        <f t="shared" si="5"/>
        <v>-6.0000000000000053E-3</v>
      </c>
      <c r="X39" s="177">
        <f t="shared" si="6"/>
        <v>6.0000000000000053E-3</v>
      </c>
      <c r="Y39" s="177"/>
      <c r="Z39" s="230">
        <f t="shared" si="4"/>
        <v>1.3883333333333234</v>
      </c>
      <c r="AA39" s="232" t="s">
        <v>277</v>
      </c>
    </row>
    <row r="40" spans="1:27" ht="36">
      <c r="A40" s="55">
        <v>39</v>
      </c>
      <c r="B40" s="235">
        <v>45148</v>
      </c>
      <c r="C40" s="177" t="s">
        <v>273</v>
      </c>
      <c r="D40" s="177" t="s">
        <v>190</v>
      </c>
      <c r="E40" s="177">
        <v>0.01</v>
      </c>
      <c r="F40" s="177" t="s">
        <v>180</v>
      </c>
      <c r="G40" s="177" t="s">
        <v>274</v>
      </c>
      <c r="H40" s="210">
        <v>0.76793981481481488</v>
      </c>
      <c r="I40" s="177">
        <v>163.78100000000001</v>
      </c>
      <c r="J40" s="177"/>
      <c r="K40" s="177">
        <v>163.98400000000001</v>
      </c>
      <c r="L40" s="177">
        <f t="shared" ref="L40:L43" si="7">(J40-I40)</f>
        <v>-163.78100000000001</v>
      </c>
      <c r="M40" s="177">
        <f t="shared" si="1"/>
        <v>163.78100000000001</v>
      </c>
      <c r="N40" s="177"/>
      <c r="O40" s="210">
        <v>0.23670138888888889</v>
      </c>
      <c r="P40" s="177">
        <v>164.11699999999999</v>
      </c>
      <c r="Q40" s="177" t="s">
        <v>266</v>
      </c>
      <c r="R40" s="177" t="s">
        <v>195</v>
      </c>
      <c r="S40" s="227"/>
      <c r="T40" s="228">
        <v>-37.9</v>
      </c>
      <c r="U40" s="237"/>
      <c r="V40" s="229">
        <v>-379</v>
      </c>
      <c r="W40" s="177">
        <f t="shared" si="5"/>
        <v>-0.20300000000000296</v>
      </c>
      <c r="X40" s="177">
        <f t="shared" si="6"/>
        <v>0.20300000000000296</v>
      </c>
      <c r="Y40" s="177"/>
      <c r="Z40" s="230">
        <f t="shared" si="4"/>
        <v>806.80295566501286</v>
      </c>
      <c r="AA40" s="232" t="s">
        <v>294</v>
      </c>
    </row>
    <row r="41" spans="1:27" ht="24" customHeight="1">
      <c r="A41" s="55">
        <v>40</v>
      </c>
      <c r="B41" s="235">
        <v>45148</v>
      </c>
      <c r="C41" s="177" t="s">
        <v>206</v>
      </c>
      <c r="D41" s="177" t="s">
        <v>190</v>
      </c>
      <c r="E41" s="177">
        <v>0.1</v>
      </c>
      <c r="F41" s="177" t="s">
        <v>165</v>
      </c>
      <c r="G41" s="177" t="s">
        <v>219</v>
      </c>
      <c r="H41" s="210">
        <v>0.29380787037037037</v>
      </c>
      <c r="I41" s="177">
        <v>1.94343</v>
      </c>
      <c r="J41" s="177">
        <v>1.9355100000000001</v>
      </c>
      <c r="K41" s="177">
        <v>1.9483600000000001</v>
      </c>
      <c r="L41" s="177">
        <f t="shared" si="7"/>
        <v>-7.9199999999999271E-3</v>
      </c>
      <c r="M41" s="177">
        <f t="shared" si="1"/>
        <v>7.9199999999999271E-3</v>
      </c>
      <c r="N41" s="177"/>
      <c r="O41" s="210">
        <v>0.64504629629629628</v>
      </c>
      <c r="P41" s="177">
        <v>1.94225</v>
      </c>
      <c r="Q41" s="177" t="s">
        <v>169</v>
      </c>
      <c r="R41" s="177"/>
      <c r="S41" s="227">
        <v>11.8</v>
      </c>
      <c r="T41" s="228"/>
      <c r="U41" s="237">
        <v>1116</v>
      </c>
      <c r="V41" s="229"/>
      <c r="W41" s="177">
        <f t="shared" si="5"/>
        <v>-4.930000000000101E-3</v>
      </c>
      <c r="X41" s="177">
        <f t="shared" si="6"/>
        <v>4.930000000000101E-3</v>
      </c>
      <c r="Y41" s="177"/>
      <c r="Z41" s="230">
        <f t="shared" si="4"/>
        <v>1.6064908722109057</v>
      </c>
      <c r="AA41" s="278" t="s">
        <v>292</v>
      </c>
    </row>
    <row r="42" spans="1:27">
      <c r="A42" s="55">
        <v>41</v>
      </c>
      <c r="B42" s="235">
        <v>45148</v>
      </c>
      <c r="C42" s="177" t="s">
        <v>271</v>
      </c>
      <c r="D42" s="177" t="s">
        <v>190</v>
      </c>
      <c r="E42" s="177">
        <v>0.15</v>
      </c>
      <c r="F42" s="177" t="s">
        <v>165</v>
      </c>
      <c r="G42" s="177" t="s">
        <v>219</v>
      </c>
      <c r="H42" s="210">
        <v>0.37942129629629634</v>
      </c>
      <c r="I42" s="177">
        <v>1.3401700000000001</v>
      </c>
      <c r="J42" s="177">
        <v>1.3345499999999999</v>
      </c>
      <c r="K42" s="177">
        <v>1.34385</v>
      </c>
      <c r="L42" s="177">
        <f t="shared" si="7"/>
        <v>-5.6200000000001804E-3</v>
      </c>
      <c r="M42" s="177">
        <f t="shared" si="1"/>
        <v>5.6200000000001804E-3</v>
      </c>
      <c r="N42" s="177"/>
      <c r="O42" s="210">
        <v>0.64146990740740739</v>
      </c>
      <c r="P42" s="177">
        <v>1.33944</v>
      </c>
      <c r="Q42" s="177" t="s">
        <v>169</v>
      </c>
      <c r="R42" s="177"/>
      <c r="S42" s="227">
        <v>7.3</v>
      </c>
      <c r="T42" s="228"/>
      <c r="U42" s="237">
        <v>1175</v>
      </c>
      <c r="V42" s="229"/>
      <c r="W42" s="177">
        <f t="shared" si="5"/>
        <v>-3.6799999999999056E-3</v>
      </c>
      <c r="X42" s="177">
        <f t="shared" si="6"/>
        <v>3.6799999999999056E-3</v>
      </c>
      <c r="Y42" s="177"/>
      <c r="Z42" s="230">
        <f t="shared" si="4"/>
        <v>1.5271739130435664</v>
      </c>
      <c r="AA42" s="279"/>
    </row>
    <row r="43" spans="1:27" ht="13.5" customHeight="1">
      <c r="A43" s="55">
        <v>42</v>
      </c>
      <c r="B43" s="235"/>
      <c r="C43" s="177"/>
      <c r="D43" s="177"/>
      <c r="E43" s="177"/>
      <c r="F43" s="177"/>
      <c r="G43" s="177"/>
      <c r="H43" s="210"/>
      <c r="I43" s="177"/>
      <c r="J43" s="177"/>
      <c r="K43" s="177"/>
      <c r="L43" s="177">
        <f t="shared" si="7"/>
        <v>0</v>
      </c>
      <c r="M43" s="177">
        <f t="shared" si="1"/>
        <v>0</v>
      </c>
      <c r="N43" s="177"/>
      <c r="O43" s="210"/>
      <c r="P43" s="177"/>
      <c r="Q43" s="177"/>
      <c r="R43" s="177"/>
      <c r="S43" s="227"/>
      <c r="T43" s="228"/>
      <c r="U43" s="237"/>
      <c r="V43" s="229"/>
      <c r="W43" s="177"/>
      <c r="X43" s="177"/>
      <c r="Y43" s="177"/>
      <c r="Z43" s="230" t="e">
        <f t="shared" si="4"/>
        <v>#DIV/0!</v>
      </c>
      <c r="AA43" s="231"/>
    </row>
    <row r="44" spans="1:27" ht="13.5" customHeight="1">
      <c r="A44" s="55">
        <v>43</v>
      </c>
      <c r="B44" s="235"/>
      <c r="C44" s="177"/>
      <c r="D44" s="177"/>
      <c r="E44" s="177"/>
      <c r="F44" s="177"/>
      <c r="G44" s="177"/>
      <c r="H44" s="210"/>
      <c r="I44" s="177"/>
      <c r="J44" s="177"/>
      <c r="K44" s="177"/>
      <c r="L44" s="177">
        <f t="shared" si="0"/>
        <v>0</v>
      </c>
      <c r="M44" s="177">
        <f t="shared" si="1"/>
        <v>0</v>
      </c>
      <c r="N44" s="177"/>
      <c r="O44" s="210"/>
      <c r="P44" s="177"/>
      <c r="Q44" s="177"/>
      <c r="R44" s="177"/>
      <c r="S44" s="227"/>
      <c r="T44" s="228"/>
      <c r="U44" s="238"/>
      <c r="V44" s="229"/>
      <c r="W44" s="177">
        <f t="shared" si="2"/>
        <v>0</v>
      </c>
      <c r="X44" s="177">
        <f t="shared" si="3"/>
        <v>0</v>
      </c>
      <c r="Y44" s="177"/>
      <c r="Z44" s="230" t="e">
        <f t="shared" si="4"/>
        <v>#DIV/0!</v>
      </c>
      <c r="AA44" s="231"/>
    </row>
    <row r="45" spans="1:27" ht="13.5" customHeight="1">
      <c r="A45" s="55">
        <v>44</v>
      </c>
      <c r="B45" s="235"/>
      <c r="C45" s="177"/>
      <c r="D45" s="177"/>
      <c r="E45" s="177"/>
      <c r="F45" s="177"/>
      <c r="G45" s="177"/>
      <c r="H45" s="210"/>
      <c r="I45" s="177"/>
      <c r="J45" s="177"/>
      <c r="K45" s="177"/>
      <c r="L45" s="177">
        <f t="shared" si="0"/>
        <v>0</v>
      </c>
      <c r="M45" s="177">
        <f t="shared" si="1"/>
        <v>0</v>
      </c>
      <c r="N45" s="177"/>
      <c r="O45" s="210"/>
      <c r="P45" s="177"/>
      <c r="Q45" s="177"/>
      <c r="R45" s="177"/>
      <c r="S45" s="227"/>
      <c r="T45" s="228"/>
      <c r="U45" s="238"/>
      <c r="V45" s="229"/>
      <c r="W45" s="177">
        <f t="shared" si="2"/>
        <v>0</v>
      </c>
      <c r="X45" s="177">
        <f t="shared" si="3"/>
        <v>0</v>
      </c>
      <c r="Y45" s="177"/>
      <c r="Z45" s="230" t="e">
        <f t="shared" si="4"/>
        <v>#DIV/0!</v>
      </c>
      <c r="AA45" s="231"/>
    </row>
    <row r="46" spans="1:27" ht="13.5" customHeight="1">
      <c r="A46" s="55">
        <v>45</v>
      </c>
      <c r="B46" s="235"/>
      <c r="C46" s="177"/>
      <c r="D46" s="177"/>
      <c r="E46" s="177"/>
      <c r="F46" s="177"/>
      <c r="G46" s="177"/>
      <c r="H46" s="210"/>
      <c r="I46" s="177"/>
      <c r="J46" s="177"/>
      <c r="K46" s="177"/>
      <c r="L46" s="177">
        <f t="shared" si="0"/>
        <v>0</v>
      </c>
      <c r="M46" s="177">
        <f t="shared" si="1"/>
        <v>0</v>
      </c>
      <c r="N46" s="177"/>
      <c r="O46" s="210"/>
      <c r="P46" s="177"/>
      <c r="Q46" s="177"/>
      <c r="R46" s="177"/>
      <c r="S46" s="227"/>
      <c r="T46" s="228"/>
      <c r="U46" s="238"/>
      <c r="V46" s="229"/>
      <c r="W46" s="177">
        <f t="shared" si="2"/>
        <v>0</v>
      </c>
      <c r="X46" s="177">
        <f t="shared" si="3"/>
        <v>0</v>
      </c>
      <c r="Y46" s="177"/>
      <c r="Z46" s="230" t="e">
        <f t="shared" si="4"/>
        <v>#DIV/0!</v>
      </c>
      <c r="AA46" s="231"/>
    </row>
    <row r="47" spans="1:27" ht="13.5" customHeight="1">
      <c r="A47" s="55">
        <v>46</v>
      </c>
      <c r="B47" s="235"/>
      <c r="C47" s="177"/>
      <c r="D47" s="177"/>
      <c r="E47" s="177"/>
      <c r="F47" s="177"/>
      <c r="G47" s="177"/>
      <c r="H47" s="210"/>
      <c r="I47" s="177"/>
      <c r="J47" s="177"/>
      <c r="K47" s="177"/>
      <c r="L47" s="177">
        <f t="shared" si="0"/>
        <v>0</v>
      </c>
      <c r="M47" s="177">
        <f t="shared" si="1"/>
        <v>0</v>
      </c>
      <c r="N47" s="177"/>
      <c r="O47" s="210"/>
      <c r="P47" s="177"/>
      <c r="Q47" s="177"/>
      <c r="R47" s="177"/>
      <c r="S47" s="227"/>
      <c r="T47" s="228"/>
      <c r="U47" s="238"/>
      <c r="V47" s="229"/>
      <c r="W47" s="177">
        <f t="shared" si="2"/>
        <v>0</v>
      </c>
      <c r="X47" s="177">
        <f t="shared" si="3"/>
        <v>0</v>
      </c>
      <c r="Y47" s="177"/>
      <c r="Z47" s="230" t="e">
        <f t="shared" si="4"/>
        <v>#DIV/0!</v>
      </c>
      <c r="AA47" s="231"/>
    </row>
    <row r="48" spans="1:27" ht="13.5" customHeight="1">
      <c r="A48" s="55">
        <v>47</v>
      </c>
      <c r="B48" s="235"/>
      <c r="C48" s="177"/>
      <c r="D48" s="177"/>
      <c r="E48" s="177"/>
      <c r="F48" s="177"/>
      <c r="G48" s="177"/>
      <c r="H48" s="210"/>
      <c r="I48" s="177"/>
      <c r="J48" s="177"/>
      <c r="K48" s="177"/>
      <c r="L48" s="177">
        <f t="shared" si="0"/>
        <v>0</v>
      </c>
      <c r="M48" s="177">
        <f t="shared" si="1"/>
        <v>0</v>
      </c>
      <c r="N48" s="177"/>
      <c r="O48" s="210"/>
      <c r="P48" s="177"/>
      <c r="Q48" s="177"/>
      <c r="R48" s="177"/>
      <c r="S48" s="227"/>
      <c r="T48" s="228"/>
      <c r="U48" s="238"/>
      <c r="V48" s="229"/>
      <c r="W48" s="177">
        <f t="shared" si="2"/>
        <v>0</v>
      </c>
      <c r="X48" s="177">
        <f t="shared" si="3"/>
        <v>0</v>
      </c>
      <c r="Y48" s="177"/>
      <c r="Z48" s="230" t="e">
        <f t="shared" si="4"/>
        <v>#DIV/0!</v>
      </c>
      <c r="AA48" s="231"/>
    </row>
    <row r="49" spans="1:27" ht="13.5" customHeight="1">
      <c r="A49" s="55">
        <v>48</v>
      </c>
      <c r="B49" s="235"/>
      <c r="C49" s="177"/>
      <c r="D49" s="177"/>
      <c r="E49" s="177"/>
      <c r="F49" s="177"/>
      <c r="G49" s="177"/>
      <c r="H49" s="210"/>
      <c r="I49" s="177"/>
      <c r="J49" s="177"/>
      <c r="K49" s="177"/>
      <c r="L49" s="177">
        <f t="shared" si="0"/>
        <v>0</v>
      </c>
      <c r="M49" s="177">
        <f t="shared" si="1"/>
        <v>0</v>
      </c>
      <c r="N49" s="177"/>
      <c r="O49" s="210"/>
      <c r="P49" s="177"/>
      <c r="Q49" s="177"/>
      <c r="R49" s="177"/>
      <c r="S49" s="227"/>
      <c r="T49" s="228"/>
      <c r="U49" s="238"/>
      <c r="V49" s="229"/>
      <c r="W49" s="177">
        <f t="shared" si="2"/>
        <v>0</v>
      </c>
      <c r="X49" s="177">
        <f t="shared" si="3"/>
        <v>0</v>
      </c>
      <c r="Y49" s="177"/>
      <c r="Z49" s="230" t="e">
        <f t="shared" si="4"/>
        <v>#DIV/0!</v>
      </c>
      <c r="AA49" s="231"/>
    </row>
    <row r="50" spans="1:27" ht="13.5" customHeight="1">
      <c r="A50" s="55">
        <v>49</v>
      </c>
      <c r="B50" s="271"/>
      <c r="L50" s="162">
        <f t="shared" si="0"/>
        <v>0</v>
      </c>
      <c r="M50" s="162">
        <f t="shared" si="1"/>
        <v>0</v>
      </c>
      <c r="V50" s="167"/>
      <c r="W50" s="162">
        <f t="shared" si="2"/>
        <v>0</v>
      </c>
      <c r="X50" s="162">
        <f t="shared" si="3"/>
        <v>0</v>
      </c>
      <c r="Z50" s="230" t="e">
        <f t="shared" si="4"/>
        <v>#DIV/0!</v>
      </c>
      <c r="AA50" s="168"/>
    </row>
    <row r="51" spans="1:27">
      <c r="A51" s="55">
        <v>50</v>
      </c>
      <c r="R51" s="162" t="s">
        <v>161</v>
      </c>
      <c r="S51" s="160">
        <f>SUM(S2:S50)</f>
        <v>467.6</v>
      </c>
      <c r="T51" s="166">
        <f>SUM(T2:T50)</f>
        <v>-590.5</v>
      </c>
      <c r="U51" s="240">
        <f>SUM(U2:U50)</f>
        <v>61077</v>
      </c>
      <c r="V51" s="167">
        <f>SUM(V2:V50)</f>
        <v>-74079</v>
      </c>
    </row>
    <row r="52" spans="1:27">
      <c r="A52" s="55">
        <v>51</v>
      </c>
    </row>
    <row r="53" spans="1:27">
      <c r="A53" s="55">
        <v>52</v>
      </c>
    </row>
    <row r="54" spans="1:27" ht="13.5" customHeight="1">
      <c r="A54" s="55">
        <v>53</v>
      </c>
    </row>
    <row r="55" spans="1:27">
      <c r="A55" s="55">
        <v>54</v>
      </c>
    </row>
    <row r="56" spans="1:27" ht="13.5" customHeight="1">
      <c r="A56" s="55">
        <v>55</v>
      </c>
    </row>
    <row r="57" spans="1:27" ht="13.5" customHeight="1" thickBot="1">
      <c r="A57" s="55">
        <v>56</v>
      </c>
    </row>
    <row r="58" spans="1:27" ht="14.25" thickBot="1">
      <c r="A58" s="55">
        <v>57</v>
      </c>
      <c r="E58" s="274" t="s">
        <v>138</v>
      </c>
      <c r="F58" s="275"/>
      <c r="H58" s="276" t="s">
        <v>139</v>
      </c>
      <c r="I58" s="277"/>
      <c r="J58" s="170"/>
      <c r="K58" s="170"/>
      <c r="L58" s="170"/>
      <c r="M58" s="170"/>
      <c r="N58" s="170" t="s">
        <v>30</v>
      </c>
      <c r="O58" s="195" t="s">
        <v>31</v>
      </c>
    </row>
    <row r="59" spans="1:27">
      <c r="A59" s="55">
        <v>58</v>
      </c>
      <c r="E59" s="171" t="s">
        <v>140</v>
      </c>
      <c r="F59" s="172"/>
      <c r="H59" s="206"/>
      <c r="I59" s="173"/>
      <c r="J59" s="174"/>
      <c r="K59" s="174"/>
      <c r="L59" s="174"/>
      <c r="M59" s="174"/>
      <c r="N59" s="174"/>
      <c r="O59" s="196"/>
    </row>
    <row r="60" spans="1:27">
      <c r="A60" s="55">
        <v>59</v>
      </c>
      <c r="E60" s="175" t="s">
        <v>141</v>
      </c>
      <c r="F60" s="176"/>
      <c r="H60" s="207"/>
      <c r="I60" s="177"/>
      <c r="J60" s="178"/>
      <c r="K60" s="178"/>
      <c r="L60" s="178"/>
      <c r="M60" s="178"/>
      <c r="N60" s="178"/>
      <c r="O60" s="197"/>
    </row>
    <row r="61" spans="1:27">
      <c r="A61" s="55">
        <v>60</v>
      </c>
      <c r="E61" s="175" t="s">
        <v>142</v>
      </c>
      <c r="F61" s="176"/>
      <c r="H61" s="207"/>
      <c r="I61" s="177"/>
      <c r="J61" s="178"/>
      <c r="K61" s="178"/>
      <c r="L61" s="178"/>
      <c r="M61" s="178"/>
      <c r="N61" s="178"/>
      <c r="O61" s="197"/>
    </row>
    <row r="62" spans="1:27">
      <c r="A62" s="55">
        <v>61</v>
      </c>
      <c r="E62" s="175" t="s">
        <v>143</v>
      </c>
      <c r="F62" s="176"/>
      <c r="H62" s="207"/>
      <c r="I62" s="177"/>
      <c r="J62" s="178"/>
      <c r="K62" s="178"/>
      <c r="L62" s="178"/>
      <c r="M62" s="178"/>
      <c r="N62" s="178"/>
      <c r="O62" s="197"/>
    </row>
    <row r="63" spans="1:27">
      <c r="A63" s="55">
        <v>62</v>
      </c>
      <c r="E63" s="175" t="s">
        <v>144</v>
      </c>
      <c r="F63" s="176"/>
      <c r="H63" s="207"/>
      <c r="I63" s="177"/>
      <c r="J63" s="178"/>
      <c r="K63" s="178"/>
      <c r="L63" s="178"/>
      <c r="M63" s="178"/>
      <c r="N63" s="178"/>
      <c r="O63" s="197"/>
    </row>
    <row r="64" spans="1:27">
      <c r="A64" s="55">
        <v>63</v>
      </c>
      <c r="E64" s="175" t="s">
        <v>145</v>
      </c>
      <c r="F64" s="176"/>
      <c r="H64" s="207"/>
      <c r="I64" s="177"/>
      <c r="J64" s="178"/>
      <c r="K64" s="178"/>
      <c r="L64" s="178"/>
      <c r="M64" s="178"/>
      <c r="N64" s="178"/>
      <c r="O64" s="197"/>
    </row>
    <row r="65" spans="1:15">
      <c r="A65" s="55">
        <v>64</v>
      </c>
      <c r="E65" s="175" t="s">
        <v>146</v>
      </c>
      <c r="F65" s="176"/>
      <c r="H65" s="207"/>
      <c r="I65" s="177"/>
      <c r="J65" s="178"/>
      <c r="K65" s="178"/>
      <c r="L65" s="178"/>
      <c r="M65" s="178"/>
      <c r="N65" s="178"/>
      <c r="O65" s="197"/>
    </row>
    <row r="66" spans="1:15">
      <c r="A66" s="55">
        <v>65</v>
      </c>
      <c r="E66" s="179" t="s">
        <v>147</v>
      </c>
      <c r="F66" s="180"/>
      <c r="H66" s="207"/>
      <c r="I66" s="177"/>
      <c r="J66" s="178"/>
      <c r="K66" s="178"/>
      <c r="L66" s="178"/>
      <c r="M66" s="178"/>
      <c r="N66" s="178"/>
      <c r="O66" s="197"/>
    </row>
    <row r="67" spans="1:15">
      <c r="A67" s="55">
        <v>66</v>
      </c>
      <c r="E67" s="175" t="s">
        <v>148</v>
      </c>
      <c r="F67" s="176"/>
      <c r="H67" s="207"/>
      <c r="I67" s="177"/>
      <c r="J67" s="178"/>
      <c r="K67" s="178"/>
      <c r="L67" s="178"/>
      <c r="M67" s="178"/>
      <c r="N67" s="178"/>
      <c r="O67" s="197"/>
    </row>
    <row r="68" spans="1:15">
      <c r="A68" s="55">
        <v>67</v>
      </c>
      <c r="E68" s="175" t="s">
        <v>149</v>
      </c>
      <c r="F68" s="176"/>
      <c r="H68" s="207"/>
      <c r="I68" s="177"/>
      <c r="J68" s="178"/>
      <c r="K68" s="178"/>
      <c r="L68" s="178"/>
      <c r="M68" s="178"/>
      <c r="N68" s="178"/>
      <c r="O68" s="197"/>
    </row>
    <row r="69" spans="1:15">
      <c r="A69" s="55">
        <v>68</v>
      </c>
      <c r="E69" s="175" t="s">
        <v>150</v>
      </c>
      <c r="F69" s="176"/>
      <c r="H69" s="206"/>
      <c r="I69" s="173"/>
      <c r="J69" s="174"/>
      <c r="K69" s="174"/>
      <c r="L69" s="174"/>
      <c r="M69" s="174"/>
      <c r="N69" s="174"/>
      <c r="O69" s="198"/>
    </row>
    <row r="70" spans="1:15">
      <c r="A70" s="55">
        <v>69</v>
      </c>
      <c r="E70" s="175" t="s">
        <v>151</v>
      </c>
      <c r="F70" s="181"/>
      <c r="H70" s="207"/>
      <c r="I70" s="177"/>
      <c r="J70" s="178"/>
      <c r="K70" s="178"/>
      <c r="L70" s="178"/>
      <c r="M70" s="178"/>
      <c r="N70" s="178"/>
      <c r="O70" s="197"/>
    </row>
    <row r="71" spans="1:15">
      <c r="A71" s="55">
        <v>70</v>
      </c>
      <c r="E71" s="175" t="s">
        <v>152</v>
      </c>
      <c r="F71" s="181"/>
      <c r="H71" s="207"/>
      <c r="I71" s="177"/>
      <c r="J71" s="178"/>
      <c r="K71" s="178"/>
      <c r="L71" s="178"/>
      <c r="M71" s="178"/>
      <c r="N71" s="178"/>
      <c r="O71" s="197"/>
    </row>
    <row r="72" spans="1:15">
      <c r="A72" s="55">
        <v>71</v>
      </c>
      <c r="E72" s="175" t="s">
        <v>153</v>
      </c>
      <c r="F72" s="176"/>
      <c r="H72" s="207"/>
      <c r="I72" s="177"/>
      <c r="J72" s="178"/>
      <c r="K72" s="178"/>
      <c r="L72" s="178"/>
      <c r="M72" s="178"/>
      <c r="N72" s="178"/>
      <c r="O72" s="197"/>
    </row>
    <row r="73" spans="1:15">
      <c r="A73" s="55">
        <v>72</v>
      </c>
      <c r="E73" s="175" t="s">
        <v>154</v>
      </c>
      <c r="F73" s="176"/>
      <c r="H73" s="207"/>
      <c r="I73" s="177"/>
      <c r="J73" s="178"/>
      <c r="K73" s="178"/>
      <c r="L73" s="178"/>
      <c r="M73" s="178"/>
      <c r="N73" s="178"/>
      <c r="O73" s="197"/>
    </row>
    <row r="74" spans="1:15">
      <c r="A74" s="55">
        <v>73</v>
      </c>
      <c r="E74" s="175" t="s">
        <v>155</v>
      </c>
      <c r="F74" s="182"/>
      <c r="H74" s="207"/>
      <c r="I74" s="177"/>
      <c r="J74" s="178"/>
      <c r="K74" s="178"/>
      <c r="L74" s="178"/>
      <c r="M74" s="178"/>
      <c r="N74" s="178"/>
      <c r="O74" s="197"/>
    </row>
    <row r="75" spans="1:15" ht="14.25" thickBot="1">
      <c r="A75" s="55">
        <v>74</v>
      </c>
      <c r="E75" s="183" t="s">
        <v>156</v>
      </c>
      <c r="F75" s="184"/>
      <c r="H75" s="207"/>
      <c r="I75" s="177"/>
      <c r="J75" s="178"/>
      <c r="K75" s="178"/>
      <c r="L75" s="178"/>
      <c r="M75" s="178"/>
      <c r="N75" s="178"/>
      <c r="O75" s="197"/>
    </row>
    <row r="76" spans="1:15">
      <c r="A76" s="55">
        <v>75</v>
      </c>
      <c r="H76" s="207"/>
      <c r="I76" s="177"/>
      <c r="J76" s="178"/>
      <c r="K76" s="178"/>
      <c r="L76" s="178"/>
      <c r="M76" s="178"/>
      <c r="N76" s="178"/>
      <c r="O76" s="197"/>
    </row>
    <row r="77" spans="1:15" ht="14.25" thickBot="1">
      <c r="A77" s="55">
        <v>76</v>
      </c>
      <c r="H77" s="208"/>
      <c r="I77" s="185"/>
      <c r="J77" s="186"/>
      <c r="K77" s="186"/>
      <c r="L77" s="186"/>
      <c r="M77" s="186"/>
      <c r="N77" s="186"/>
      <c r="O77" s="199"/>
    </row>
    <row r="78" spans="1:15" ht="14.25" thickBot="1">
      <c r="A78" s="55">
        <v>77</v>
      </c>
      <c r="H78" s="200" t="s">
        <v>137</v>
      </c>
      <c r="I78" s="187">
        <f>SUM(I59:I77)</f>
        <v>0</v>
      </c>
      <c r="J78" s="187"/>
      <c r="K78" s="187"/>
      <c r="L78" s="187"/>
      <c r="M78" s="187"/>
      <c r="N78" s="187">
        <f>SUM(N59:N77)</f>
        <v>0</v>
      </c>
      <c r="O78" s="200">
        <f>SUM(O59:O77)</f>
        <v>0</v>
      </c>
    </row>
    <row r="79" spans="1:15" ht="13.5" customHeight="1">
      <c r="A79" s="55">
        <v>78</v>
      </c>
    </row>
    <row r="81" spans="8:16" ht="14.25" thickBot="1">
      <c r="H81" s="276" t="s">
        <v>157</v>
      </c>
      <c r="I81" s="277"/>
      <c r="J81" s="170"/>
      <c r="K81" s="170"/>
      <c r="L81" s="170"/>
      <c r="M81" s="170"/>
      <c r="N81" s="170" t="s">
        <v>30</v>
      </c>
      <c r="O81" s="201" t="s">
        <v>31</v>
      </c>
      <c r="P81" s="188" t="s">
        <v>158</v>
      </c>
    </row>
    <row r="82" spans="8:16">
      <c r="H82" s="206" t="s">
        <v>159</v>
      </c>
      <c r="I82" s="173">
        <v>0</v>
      </c>
      <c r="J82" s="174"/>
      <c r="K82" s="174"/>
      <c r="L82" s="174"/>
      <c r="M82" s="174"/>
      <c r="N82" s="174">
        <v>0</v>
      </c>
      <c r="O82" s="202">
        <v>0</v>
      </c>
      <c r="P82" s="189">
        <v>0</v>
      </c>
    </row>
    <row r="83" spans="8:16">
      <c r="H83" s="207" t="s">
        <v>160</v>
      </c>
      <c r="I83" s="177">
        <v>0</v>
      </c>
      <c r="J83" s="177"/>
      <c r="K83" s="177"/>
      <c r="L83" s="177"/>
      <c r="M83" s="177"/>
      <c r="N83" s="177">
        <v>0</v>
      </c>
      <c r="O83" s="203">
        <v>0</v>
      </c>
      <c r="P83" s="190">
        <v>0</v>
      </c>
    </row>
    <row r="84" spans="8:16">
      <c r="H84" s="207" t="s">
        <v>50</v>
      </c>
      <c r="I84" s="177">
        <v>0</v>
      </c>
      <c r="J84" s="177"/>
      <c r="K84" s="177"/>
      <c r="L84" s="177"/>
      <c r="M84" s="177"/>
      <c r="N84" s="177">
        <v>0</v>
      </c>
      <c r="O84" s="203">
        <v>0</v>
      </c>
      <c r="P84" s="190">
        <v>0</v>
      </c>
    </row>
    <row r="85" spans="8:16">
      <c r="H85" s="207" t="s">
        <v>51</v>
      </c>
      <c r="I85" s="177">
        <v>0</v>
      </c>
      <c r="J85" s="177"/>
      <c r="K85" s="177"/>
      <c r="L85" s="177"/>
      <c r="M85" s="177"/>
      <c r="N85" s="177">
        <v>0</v>
      </c>
      <c r="O85" s="203">
        <v>0</v>
      </c>
      <c r="P85" s="190">
        <v>0</v>
      </c>
    </row>
    <row r="86" spans="8:16" ht="14.25" thickBot="1">
      <c r="H86" s="209" t="s">
        <v>52</v>
      </c>
      <c r="I86" s="191">
        <v>0</v>
      </c>
      <c r="J86" s="191"/>
      <c r="K86" s="191"/>
      <c r="L86" s="191"/>
      <c r="M86" s="191"/>
      <c r="N86" s="191">
        <v>0</v>
      </c>
      <c r="O86" s="204">
        <v>0</v>
      </c>
      <c r="P86" s="192">
        <v>0</v>
      </c>
    </row>
    <row r="87" spans="8:16" ht="14.25" thickBot="1">
      <c r="H87" s="210" t="s">
        <v>137</v>
      </c>
      <c r="I87" s="177"/>
      <c r="J87" s="177"/>
      <c r="K87" s="177"/>
      <c r="L87" s="177"/>
      <c r="M87" s="177"/>
      <c r="N87" s="177"/>
      <c r="O87" s="203"/>
      <c r="P87" s="193">
        <f>SUM(P82:P86)</f>
        <v>0</v>
      </c>
    </row>
  </sheetData>
  <mergeCells count="4">
    <mergeCell ref="E58:F58"/>
    <mergeCell ref="H58:I58"/>
    <mergeCell ref="H81:I81"/>
    <mergeCell ref="AA41:AA42"/>
  </mergeCells>
  <phoneticPr fontId="10"/>
  <hyperlinks>
    <hyperlink ref="AA22" location="Images!B25" display="+24pipsまで上昇したが下降 +2pipsで決済 （画像有り）" xr:uid="{76175B50-E3E0-4F72-BEC0-1730453BF3E9}"/>
    <hyperlink ref="AA20" location="Images!B93" display="Images!B93" xr:uid="{A7F72304-4DBC-4CE5-B24D-917D4B0DB905}"/>
    <hyperlink ref="AA23" location="Images!B140" display="損切0.38% 最初にFIBを引く時に間違えていた模様 画像掲載予定" xr:uid="{61B5817A-F7F2-4712-AED2-C26A91CB705C}"/>
  </hyperlinks>
  <pageMargins left="0.69861111111111107" right="0.69861111111111107" top="0.75" bottom="0.75" header="0.3" footer="0.3"/>
  <pageSetup paperSize="9" firstPageNumber="4294963191" orientation="portrait" horizont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86"/>
  <sheetViews>
    <sheetView zoomScale="85" zoomScaleNormal="85" zoomScaleSheetLayoutView="100" workbookViewId="0">
      <selection activeCell="N16" sqref="N16"/>
    </sheetView>
  </sheetViews>
  <sheetFormatPr defaultColWidth="10" defaultRowHeight="13.5" customHeight="1"/>
  <cols>
    <col min="1" max="1" width="14.25" style="85" bestFit="1" customWidth="1"/>
    <col min="2" max="2" width="13.625" style="85" customWidth="1"/>
    <col min="3" max="3" width="13.875" style="85" customWidth="1"/>
    <col min="4" max="4" width="15.625" style="85" customWidth="1"/>
    <col min="5" max="5" width="12.375" style="85" customWidth="1"/>
    <col min="6" max="6" width="12.25" style="85" customWidth="1"/>
    <col min="7" max="7" width="13.25" style="85" customWidth="1"/>
    <col min="8" max="8" width="10" style="85"/>
    <col min="9" max="9" width="15.75" style="85" customWidth="1"/>
    <col min="10" max="10" width="13.125" style="85" customWidth="1"/>
    <col min="11" max="11" width="15.5" style="85" customWidth="1"/>
    <col min="12" max="12" width="17.625" style="85" customWidth="1"/>
  </cols>
  <sheetData>
    <row r="1" spans="1:20" ht="19.5" customHeight="1">
      <c r="A1" s="82"/>
      <c r="B1" s="280" t="s">
        <v>105</v>
      </c>
      <c r="C1" s="281"/>
      <c r="D1" s="282"/>
      <c r="E1" s="83"/>
      <c r="F1" s="283" t="s">
        <v>105</v>
      </c>
      <c r="G1" s="284"/>
      <c r="H1" s="84"/>
    </row>
    <row r="2" spans="1:20" ht="25.5" customHeight="1">
      <c r="A2" s="60" t="s">
        <v>106</v>
      </c>
      <c r="B2" s="285">
        <v>3000000</v>
      </c>
      <c r="C2" s="285"/>
      <c r="D2" s="285"/>
      <c r="E2" s="61" t="s">
        <v>107</v>
      </c>
      <c r="F2" s="286">
        <v>45124</v>
      </c>
      <c r="G2" s="287"/>
      <c r="H2" s="62"/>
      <c r="I2" s="62"/>
    </row>
    <row r="3" spans="1:20" ht="27" customHeight="1">
      <c r="A3" s="63" t="s">
        <v>108</v>
      </c>
      <c r="B3" s="288">
        <f>SUM(B2+D84)</f>
        <v>2984387</v>
      </c>
      <c r="C3" s="288"/>
      <c r="D3" s="289"/>
      <c r="E3" s="64" t="s">
        <v>109</v>
      </c>
      <c r="F3" s="65">
        <v>0.03</v>
      </c>
      <c r="G3" s="66">
        <f>B3*F3</f>
        <v>89531.61</v>
      </c>
      <c r="H3" s="67" t="s">
        <v>110</v>
      </c>
      <c r="I3" s="68">
        <f>(B3-B2)</f>
        <v>-15613</v>
      </c>
      <c r="K3" s="86"/>
    </row>
    <row r="4" spans="1:20" s="46" customFormat="1" ht="17.25" customHeight="1">
      <c r="A4" s="69"/>
      <c r="B4" s="70"/>
      <c r="C4" s="70"/>
      <c r="D4" s="70"/>
      <c r="E4" s="71"/>
      <c r="F4" s="72" t="s">
        <v>105</v>
      </c>
      <c r="G4" s="70"/>
      <c r="H4" s="73"/>
      <c r="I4" s="74"/>
      <c r="J4" s="87"/>
      <c r="K4" s="87"/>
      <c r="L4" s="87"/>
    </row>
    <row r="5" spans="1:20" ht="39" customHeight="1">
      <c r="A5" s="75"/>
      <c r="B5" s="76"/>
      <c r="C5" s="76"/>
      <c r="D5" s="77"/>
      <c r="E5" s="78"/>
      <c r="F5" s="79"/>
      <c r="G5" s="76"/>
      <c r="H5" s="80"/>
      <c r="I5" s="81"/>
      <c r="J5" s="88"/>
      <c r="K5" s="89"/>
      <c r="L5" s="89"/>
      <c r="P5" s="305"/>
      <c r="Q5" s="305"/>
      <c r="R5" s="305"/>
      <c r="S5" s="305"/>
      <c r="T5" s="305"/>
    </row>
    <row r="6" spans="1:20" ht="21" customHeight="1">
      <c r="A6" s="123" t="s">
        <v>118</v>
      </c>
      <c r="B6" s="124" t="s">
        <v>119</v>
      </c>
      <c r="C6" s="124" t="s">
        <v>119</v>
      </c>
      <c r="D6" s="125"/>
      <c r="E6" s="124" t="s">
        <v>119</v>
      </c>
      <c r="F6" s="126" t="s">
        <v>119</v>
      </c>
      <c r="G6" s="127"/>
      <c r="H6" s="128"/>
      <c r="I6" s="128"/>
      <c r="J6" s="129"/>
      <c r="K6" s="129"/>
      <c r="L6" s="130"/>
      <c r="P6" s="305"/>
      <c r="Q6" s="305"/>
      <c r="R6" s="305"/>
      <c r="S6" s="305"/>
      <c r="T6" s="305"/>
    </row>
    <row r="7" spans="1:20" ht="28.5">
      <c r="A7" s="131" t="s">
        <v>120</v>
      </c>
      <c r="B7" s="132" t="s">
        <v>121</v>
      </c>
      <c r="C7" s="133" t="s">
        <v>122</v>
      </c>
      <c r="D7" s="134" t="s">
        <v>123</v>
      </c>
      <c r="E7" s="135" t="s">
        <v>124</v>
      </c>
      <c r="F7" s="133" t="s">
        <v>125</v>
      </c>
      <c r="G7" s="135" t="s">
        <v>126</v>
      </c>
      <c r="H7" s="134" t="s">
        <v>127</v>
      </c>
      <c r="I7" s="136" t="s">
        <v>128</v>
      </c>
      <c r="J7" s="137" t="s">
        <v>129</v>
      </c>
      <c r="K7" s="133" t="s">
        <v>130</v>
      </c>
      <c r="L7" s="138" t="s">
        <v>131</v>
      </c>
      <c r="P7" s="305"/>
      <c r="Q7" s="306"/>
      <c r="R7" s="305"/>
      <c r="S7" s="307"/>
      <c r="T7" s="305"/>
    </row>
    <row r="8" spans="1:20" ht="24.95" customHeight="1">
      <c r="A8" s="220" t="s">
        <v>210</v>
      </c>
      <c r="B8" s="140">
        <v>30945</v>
      </c>
      <c r="C8" s="141">
        <v>22392</v>
      </c>
      <c r="D8" s="142">
        <f t="shared" ref="D8:D14" si="0">SUM(B8-C8)</f>
        <v>8553</v>
      </c>
      <c r="E8" s="143">
        <v>14</v>
      </c>
      <c r="F8" s="143">
        <v>8</v>
      </c>
      <c r="G8" s="144">
        <v>22</v>
      </c>
      <c r="H8" s="145">
        <f t="shared" ref="H8:H14" si="1">E8/G8</f>
        <v>0.63636363636363635</v>
      </c>
      <c r="I8" s="146">
        <f t="shared" ref="I8:I14" si="2">B8/E8</f>
        <v>2210.3571428571427</v>
      </c>
      <c r="J8" s="147">
        <f t="shared" ref="J8:J14" si="3">C8/F8</f>
        <v>2799</v>
      </c>
      <c r="K8" s="148">
        <f t="shared" ref="K8:K14" si="4">I8/J8</f>
        <v>0.78969529934160154</v>
      </c>
      <c r="L8" s="149">
        <f t="shared" ref="L8:L14" si="5">B8/C8</f>
        <v>1.3819667738478028</v>
      </c>
      <c r="P8" s="305"/>
      <c r="Q8" s="306"/>
      <c r="R8" s="305"/>
      <c r="S8" s="308"/>
      <c r="T8" s="305"/>
    </row>
    <row r="9" spans="1:20" ht="24.95" customHeight="1">
      <c r="A9" s="220" t="s">
        <v>213</v>
      </c>
      <c r="B9" s="140">
        <v>2499</v>
      </c>
      <c r="C9" s="141">
        <v>29033</v>
      </c>
      <c r="D9" s="142">
        <f t="shared" si="0"/>
        <v>-26534</v>
      </c>
      <c r="E9" s="143">
        <v>2</v>
      </c>
      <c r="F9" s="143">
        <v>6</v>
      </c>
      <c r="G9" s="144">
        <v>8</v>
      </c>
      <c r="H9" s="145">
        <f t="shared" si="1"/>
        <v>0.25</v>
      </c>
      <c r="I9" s="146">
        <f t="shared" si="2"/>
        <v>1249.5</v>
      </c>
      <c r="J9" s="147">
        <f t="shared" si="3"/>
        <v>4838.833333333333</v>
      </c>
      <c r="K9" s="148">
        <f t="shared" si="4"/>
        <v>0.2582234009575311</v>
      </c>
      <c r="L9" s="149">
        <f t="shared" si="5"/>
        <v>8.6074466985843701E-2</v>
      </c>
      <c r="P9" s="305"/>
      <c r="Q9" s="306"/>
      <c r="R9" s="305"/>
      <c r="S9" s="308"/>
      <c r="T9" s="305"/>
    </row>
    <row r="10" spans="1:20" ht="24.95" customHeight="1">
      <c r="A10" s="139" t="s">
        <v>223</v>
      </c>
      <c r="B10" s="140">
        <v>25342</v>
      </c>
      <c r="C10" s="150">
        <v>2637</v>
      </c>
      <c r="D10" s="142">
        <f t="shared" si="0"/>
        <v>22705</v>
      </c>
      <c r="E10" s="143">
        <v>3</v>
      </c>
      <c r="F10" s="143">
        <v>2</v>
      </c>
      <c r="G10" s="144">
        <f t="shared" ref="G10:G14" si="6">SUM(E10+F10)</f>
        <v>5</v>
      </c>
      <c r="H10" s="145">
        <f t="shared" si="1"/>
        <v>0.6</v>
      </c>
      <c r="I10" s="146">
        <f t="shared" si="2"/>
        <v>8447.3333333333339</v>
      </c>
      <c r="J10" s="147">
        <f t="shared" si="3"/>
        <v>1318.5</v>
      </c>
      <c r="K10" s="148">
        <f t="shared" si="4"/>
        <v>6.4067753760586532</v>
      </c>
      <c r="L10" s="149">
        <f t="shared" si="5"/>
        <v>9.6101630640879794</v>
      </c>
      <c r="P10" s="305"/>
      <c r="Q10" s="306"/>
      <c r="R10" s="305"/>
      <c r="S10" s="308"/>
      <c r="T10" s="305"/>
    </row>
    <row r="11" spans="1:20" ht="24.95" customHeight="1">
      <c r="A11" s="139" t="s">
        <v>279</v>
      </c>
      <c r="B11" s="140">
        <v>2291</v>
      </c>
      <c r="C11" s="141">
        <v>22628</v>
      </c>
      <c r="D11" s="142">
        <f t="shared" si="0"/>
        <v>-20337</v>
      </c>
      <c r="E11" s="143">
        <v>2</v>
      </c>
      <c r="F11" s="143">
        <v>6</v>
      </c>
      <c r="G11" s="144">
        <v>8</v>
      </c>
      <c r="H11" s="145">
        <f t="shared" si="1"/>
        <v>0.25</v>
      </c>
      <c r="I11" s="146">
        <f t="shared" si="2"/>
        <v>1145.5</v>
      </c>
      <c r="J11" s="147">
        <f t="shared" si="3"/>
        <v>3771.3333333333335</v>
      </c>
      <c r="K11" s="148">
        <f t="shared" si="4"/>
        <v>0.3037387307760297</v>
      </c>
      <c r="L11" s="149">
        <f t="shared" si="5"/>
        <v>0.1012462435920099</v>
      </c>
      <c r="P11" s="305"/>
      <c r="Q11" s="306"/>
      <c r="R11" s="305"/>
      <c r="S11" s="308"/>
      <c r="T11" s="305"/>
    </row>
    <row r="12" spans="1:20" ht="24.95" customHeight="1">
      <c r="A12" s="139"/>
      <c r="B12" s="140"/>
      <c r="C12" s="141"/>
      <c r="D12" s="142">
        <f t="shared" si="0"/>
        <v>0</v>
      </c>
      <c r="E12" s="143"/>
      <c r="F12" s="143"/>
      <c r="G12" s="144">
        <f t="shared" si="6"/>
        <v>0</v>
      </c>
      <c r="H12" s="145" t="e">
        <f t="shared" si="1"/>
        <v>#DIV/0!</v>
      </c>
      <c r="I12" s="146" t="e">
        <f t="shared" si="2"/>
        <v>#DIV/0!</v>
      </c>
      <c r="J12" s="147" t="e">
        <f t="shared" si="3"/>
        <v>#DIV/0!</v>
      </c>
      <c r="K12" s="148" t="e">
        <f t="shared" si="4"/>
        <v>#DIV/0!</v>
      </c>
      <c r="L12" s="149" t="e">
        <f t="shared" si="5"/>
        <v>#DIV/0!</v>
      </c>
      <c r="P12" s="305"/>
      <c r="Q12" s="309"/>
      <c r="R12" s="305"/>
      <c r="S12" s="308"/>
      <c r="T12" s="305"/>
    </row>
    <row r="13" spans="1:20" ht="24.95" customHeight="1">
      <c r="A13" s="139"/>
      <c r="B13" s="140"/>
      <c r="C13" s="150"/>
      <c r="D13" s="142">
        <f t="shared" si="0"/>
        <v>0</v>
      </c>
      <c r="E13" s="143"/>
      <c r="F13" s="143"/>
      <c r="G13" s="144">
        <f t="shared" si="6"/>
        <v>0</v>
      </c>
      <c r="H13" s="145" t="e">
        <f t="shared" si="1"/>
        <v>#DIV/0!</v>
      </c>
      <c r="I13" s="146" t="e">
        <f t="shared" si="2"/>
        <v>#DIV/0!</v>
      </c>
      <c r="J13" s="147" t="e">
        <f t="shared" si="3"/>
        <v>#DIV/0!</v>
      </c>
      <c r="K13" s="148" t="e">
        <f t="shared" si="4"/>
        <v>#DIV/0!</v>
      </c>
      <c r="L13" s="149" t="e">
        <f t="shared" si="5"/>
        <v>#DIV/0!</v>
      </c>
      <c r="P13" s="305"/>
      <c r="Q13" s="305"/>
      <c r="R13" s="305"/>
      <c r="S13" s="305"/>
      <c r="T13" s="305"/>
    </row>
    <row r="14" spans="1:20" ht="24.75" customHeight="1">
      <c r="A14" s="139"/>
      <c r="B14" s="140"/>
      <c r="C14" s="141"/>
      <c r="D14" s="142">
        <f t="shared" si="0"/>
        <v>0</v>
      </c>
      <c r="E14" s="143"/>
      <c r="F14" s="143"/>
      <c r="G14" s="144">
        <f t="shared" si="6"/>
        <v>0</v>
      </c>
      <c r="H14" s="145" t="e">
        <f t="shared" si="1"/>
        <v>#DIV/0!</v>
      </c>
      <c r="I14" s="146" t="e">
        <f t="shared" si="2"/>
        <v>#DIV/0!</v>
      </c>
      <c r="J14" s="147" t="e">
        <f t="shared" si="3"/>
        <v>#DIV/0!</v>
      </c>
      <c r="K14" s="148" t="e">
        <f t="shared" si="4"/>
        <v>#DIV/0!</v>
      </c>
      <c r="L14" s="149" t="e">
        <f t="shared" si="5"/>
        <v>#DIV/0!</v>
      </c>
      <c r="P14" s="305"/>
      <c r="Q14" s="305"/>
      <c r="R14" s="305"/>
      <c r="S14" s="305"/>
      <c r="T14" s="305"/>
    </row>
    <row r="15" spans="1:20" ht="24.75" customHeight="1">
      <c r="A15" s="139"/>
      <c r="B15" s="140"/>
      <c r="C15" s="141"/>
      <c r="D15" s="142">
        <f t="shared" ref="D15:D26" si="7">SUM(B15-C15)</f>
        <v>0</v>
      </c>
      <c r="E15" s="143"/>
      <c r="F15" s="143"/>
      <c r="G15" s="144"/>
      <c r="H15" s="145" t="e">
        <f t="shared" ref="H15:H26" si="8">E15/G15</f>
        <v>#DIV/0!</v>
      </c>
      <c r="I15" s="146" t="e">
        <f t="shared" ref="I15:I26" si="9">B15/E15</f>
        <v>#DIV/0!</v>
      </c>
      <c r="J15" s="147" t="e">
        <f t="shared" ref="J15:J26" si="10">C15/F15</f>
        <v>#DIV/0!</v>
      </c>
      <c r="K15" s="148" t="e">
        <f t="shared" ref="K15:K26" si="11">I15/J15</f>
        <v>#DIV/0!</v>
      </c>
      <c r="L15" s="149" t="e">
        <f t="shared" ref="L15:L26" si="12">B15/C15</f>
        <v>#DIV/0!</v>
      </c>
    </row>
    <row r="16" spans="1:20" ht="24.75" customHeight="1">
      <c r="A16" s="139"/>
      <c r="B16" s="140"/>
      <c r="C16" s="141"/>
      <c r="D16" s="142">
        <f t="shared" si="7"/>
        <v>0</v>
      </c>
      <c r="E16" s="143"/>
      <c r="F16" s="143"/>
      <c r="G16" s="144">
        <f t="shared" ref="G16:G21" si="13">SUM(E16+F16)</f>
        <v>0</v>
      </c>
      <c r="H16" s="145" t="e">
        <f t="shared" si="8"/>
        <v>#DIV/0!</v>
      </c>
      <c r="I16" s="146" t="e">
        <f t="shared" si="9"/>
        <v>#DIV/0!</v>
      </c>
      <c r="J16" s="147" t="e">
        <f t="shared" si="10"/>
        <v>#DIV/0!</v>
      </c>
      <c r="K16" s="148" t="e">
        <f t="shared" si="11"/>
        <v>#DIV/0!</v>
      </c>
      <c r="L16" s="149" t="e">
        <f t="shared" si="12"/>
        <v>#DIV/0!</v>
      </c>
    </row>
    <row r="17" spans="1:12" ht="24.75" customHeight="1">
      <c r="A17" s="139"/>
      <c r="B17" s="140"/>
      <c r="C17" s="150"/>
      <c r="D17" s="142">
        <f t="shared" si="7"/>
        <v>0</v>
      </c>
      <c r="E17" s="143"/>
      <c r="F17" s="143"/>
      <c r="G17" s="144">
        <f t="shared" si="13"/>
        <v>0</v>
      </c>
      <c r="H17" s="145" t="e">
        <f t="shared" si="8"/>
        <v>#DIV/0!</v>
      </c>
      <c r="I17" s="146" t="e">
        <f t="shared" si="9"/>
        <v>#DIV/0!</v>
      </c>
      <c r="J17" s="147" t="e">
        <f t="shared" si="10"/>
        <v>#DIV/0!</v>
      </c>
      <c r="K17" s="148" t="e">
        <f t="shared" si="11"/>
        <v>#DIV/0!</v>
      </c>
      <c r="L17" s="149" t="e">
        <f t="shared" si="12"/>
        <v>#DIV/0!</v>
      </c>
    </row>
    <row r="18" spans="1:12" ht="24.75" customHeight="1">
      <c r="A18" s="139"/>
      <c r="B18" s="140"/>
      <c r="C18" s="141"/>
      <c r="D18" s="142">
        <f t="shared" si="7"/>
        <v>0</v>
      </c>
      <c r="E18" s="143"/>
      <c r="F18" s="143"/>
      <c r="G18" s="144">
        <f t="shared" si="13"/>
        <v>0</v>
      </c>
      <c r="H18" s="145" t="e">
        <f t="shared" si="8"/>
        <v>#DIV/0!</v>
      </c>
      <c r="I18" s="146" t="e">
        <f t="shared" si="9"/>
        <v>#DIV/0!</v>
      </c>
      <c r="J18" s="147" t="e">
        <f t="shared" si="10"/>
        <v>#DIV/0!</v>
      </c>
      <c r="K18" s="148" t="e">
        <f t="shared" si="11"/>
        <v>#DIV/0!</v>
      </c>
      <c r="L18" s="149" t="e">
        <f t="shared" si="12"/>
        <v>#DIV/0!</v>
      </c>
    </row>
    <row r="19" spans="1:12" ht="24.75" customHeight="1">
      <c r="A19" s="139"/>
      <c r="B19" s="140"/>
      <c r="C19" s="141"/>
      <c r="D19" s="142">
        <f t="shared" si="7"/>
        <v>0</v>
      </c>
      <c r="E19" s="143"/>
      <c r="F19" s="143"/>
      <c r="G19" s="144">
        <f t="shared" si="13"/>
        <v>0</v>
      </c>
      <c r="H19" s="145" t="e">
        <f t="shared" si="8"/>
        <v>#DIV/0!</v>
      </c>
      <c r="I19" s="146" t="e">
        <f t="shared" si="9"/>
        <v>#DIV/0!</v>
      </c>
      <c r="J19" s="147" t="e">
        <f t="shared" si="10"/>
        <v>#DIV/0!</v>
      </c>
      <c r="K19" s="148" t="e">
        <f t="shared" si="11"/>
        <v>#DIV/0!</v>
      </c>
      <c r="L19" s="149" t="e">
        <f t="shared" si="12"/>
        <v>#DIV/0!</v>
      </c>
    </row>
    <row r="20" spans="1:12" ht="24.75" customHeight="1">
      <c r="A20" s="139"/>
      <c r="B20" s="140"/>
      <c r="C20" s="150"/>
      <c r="D20" s="142">
        <f t="shared" si="7"/>
        <v>0</v>
      </c>
      <c r="E20" s="143"/>
      <c r="F20" s="143"/>
      <c r="G20" s="144">
        <f t="shared" si="13"/>
        <v>0</v>
      </c>
      <c r="H20" s="145" t="e">
        <f t="shared" si="8"/>
        <v>#DIV/0!</v>
      </c>
      <c r="I20" s="146" t="e">
        <f t="shared" si="9"/>
        <v>#DIV/0!</v>
      </c>
      <c r="J20" s="147" t="e">
        <f t="shared" si="10"/>
        <v>#DIV/0!</v>
      </c>
      <c r="K20" s="148" t="e">
        <f t="shared" si="11"/>
        <v>#DIV/0!</v>
      </c>
      <c r="L20" s="149" t="e">
        <f t="shared" si="12"/>
        <v>#DIV/0!</v>
      </c>
    </row>
    <row r="21" spans="1:12" ht="24.75" customHeight="1">
      <c r="A21" s="139"/>
      <c r="B21" s="140"/>
      <c r="C21" s="141"/>
      <c r="D21" s="142">
        <f t="shared" si="7"/>
        <v>0</v>
      </c>
      <c r="E21" s="143"/>
      <c r="F21" s="143"/>
      <c r="G21" s="144">
        <f t="shared" si="13"/>
        <v>0</v>
      </c>
      <c r="H21" s="145" t="e">
        <f t="shared" si="8"/>
        <v>#DIV/0!</v>
      </c>
      <c r="I21" s="146" t="e">
        <f t="shared" si="9"/>
        <v>#DIV/0!</v>
      </c>
      <c r="J21" s="147" t="e">
        <f t="shared" si="10"/>
        <v>#DIV/0!</v>
      </c>
      <c r="K21" s="148" t="e">
        <f t="shared" si="11"/>
        <v>#DIV/0!</v>
      </c>
      <c r="L21" s="149" t="e">
        <f t="shared" si="12"/>
        <v>#DIV/0!</v>
      </c>
    </row>
    <row r="22" spans="1:12" ht="24.75" customHeight="1">
      <c r="A22" s="139"/>
      <c r="B22" s="140"/>
      <c r="C22" s="141"/>
      <c r="D22" s="142">
        <f t="shared" si="7"/>
        <v>0</v>
      </c>
      <c r="E22" s="143"/>
      <c r="F22" s="143"/>
      <c r="G22" s="144"/>
      <c r="H22" s="145" t="e">
        <f t="shared" si="8"/>
        <v>#DIV/0!</v>
      </c>
      <c r="I22" s="146" t="e">
        <f t="shared" si="9"/>
        <v>#DIV/0!</v>
      </c>
      <c r="J22" s="147" t="e">
        <f t="shared" si="10"/>
        <v>#DIV/0!</v>
      </c>
      <c r="K22" s="148" t="e">
        <f t="shared" si="11"/>
        <v>#DIV/0!</v>
      </c>
      <c r="L22" s="149" t="e">
        <f t="shared" si="12"/>
        <v>#DIV/0!</v>
      </c>
    </row>
    <row r="23" spans="1:12" ht="24.75" customHeight="1">
      <c r="A23" s="139"/>
      <c r="B23" s="140"/>
      <c r="C23" s="141"/>
      <c r="D23" s="142">
        <f t="shared" si="7"/>
        <v>0</v>
      </c>
      <c r="E23" s="143"/>
      <c r="F23" s="143"/>
      <c r="G23" s="144">
        <f t="shared" ref="G23:G26" si="14">SUM(E23+F23)</f>
        <v>0</v>
      </c>
      <c r="H23" s="145" t="e">
        <f t="shared" si="8"/>
        <v>#DIV/0!</v>
      </c>
      <c r="I23" s="146" t="e">
        <f t="shared" si="9"/>
        <v>#DIV/0!</v>
      </c>
      <c r="J23" s="147" t="e">
        <f t="shared" si="10"/>
        <v>#DIV/0!</v>
      </c>
      <c r="K23" s="148" t="e">
        <f t="shared" si="11"/>
        <v>#DIV/0!</v>
      </c>
      <c r="L23" s="149" t="e">
        <f t="shared" si="12"/>
        <v>#DIV/0!</v>
      </c>
    </row>
    <row r="24" spans="1:12" ht="24.75" hidden="1" customHeight="1">
      <c r="A24" s="139"/>
      <c r="B24" s="140"/>
      <c r="C24" s="150"/>
      <c r="D24" s="142">
        <f t="shared" si="7"/>
        <v>0</v>
      </c>
      <c r="E24" s="143"/>
      <c r="F24" s="143"/>
      <c r="G24" s="144">
        <f t="shared" si="14"/>
        <v>0</v>
      </c>
      <c r="H24" s="145" t="e">
        <f t="shared" si="8"/>
        <v>#DIV/0!</v>
      </c>
      <c r="I24" s="146" t="e">
        <f t="shared" si="9"/>
        <v>#DIV/0!</v>
      </c>
      <c r="J24" s="147" t="e">
        <f t="shared" si="10"/>
        <v>#DIV/0!</v>
      </c>
      <c r="K24" s="148" t="e">
        <f t="shared" si="11"/>
        <v>#DIV/0!</v>
      </c>
      <c r="L24" s="149" t="e">
        <f t="shared" si="12"/>
        <v>#DIV/0!</v>
      </c>
    </row>
    <row r="25" spans="1:12" ht="24.75" hidden="1" customHeight="1">
      <c r="A25" s="139"/>
      <c r="B25" s="140"/>
      <c r="C25" s="141"/>
      <c r="D25" s="142">
        <f t="shared" si="7"/>
        <v>0</v>
      </c>
      <c r="E25" s="143"/>
      <c r="F25" s="143"/>
      <c r="G25" s="144">
        <f t="shared" si="14"/>
        <v>0</v>
      </c>
      <c r="H25" s="145" t="e">
        <f t="shared" si="8"/>
        <v>#DIV/0!</v>
      </c>
      <c r="I25" s="146" t="e">
        <f t="shared" si="9"/>
        <v>#DIV/0!</v>
      </c>
      <c r="J25" s="147" t="e">
        <f t="shared" si="10"/>
        <v>#DIV/0!</v>
      </c>
      <c r="K25" s="148" t="e">
        <f t="shared" si="11"/>
        <v>#DIV/0!</v>
      </c>
      <c r="L25" s="149" t="e">
        <f t="shared" si="12"/>
        <v>#DIV/0!</v>
      </c>
    </row>
    <row r="26" spans="1:12" ht="24.75" hidden="1" customHeight="1">
      <c r="A26" s="139"/>
      <c r="B26" s="140"/>
      <c r="C26" s="141"/>
      <c r="D26" s="142">
        <f t="shared" si="7"/>
        <v>0</v>
      </c>
      <c r="E26" s="143"/>
      <c r="F26" s="143"/>
      <c r="G26" s="144">
        <f t="shared" si="14"/>
        <v>0</v>
      </c>
      <c r="H26" s="145" t="e">
        <f t="shared" si="8"/>
        <v>#DIV/0!</v>
      </c>
      <c r="I26" s="146" t="e">
        <f t="shared" si="9"/>
        <v>#DIV/0!</v>
      </c>
      <c r="J26" s="147" t="e">
        <f t="shared" si="10"/>
        <v>#DIV/0!</v>
      </c>
      <c r="K26" s="148" t="e">
        <f t="shared" si="11"/>
        <v>#DIV/0!</v>
      </c>
      <c r="L26" s="149" t="e">
        <f t="shared" si="12"/>
        <v>#DIV/0!</v>
      </c>
    </row>
    <row r="27" spans="1:12" ht="24.75" hidden="1" customHeight="1">
      <c r="A27" s="139"/>
      <c r="B27" s="140"/>
      <c r="C27" s="141"/>
      <c r="D27" s="142">
        <f t="shared" ref="D27:D40" si="15">SUM(B27-C27)</f>
        <v>0</v>
      </c>
      <c r="E27" s="143"/>
      <c r="F27" s="143"/>
      <c r="G27" s="144">
        <f t="shared" ref="G27:G40" si="16">SUM(E27+F27)</f>
        <v>0</v>
      </c>
      <c r="H27" s="145" t="e">
        <f t="shared" ref="H27:H40" si="17">E27/G27</f>
        <v>#DIV/0!</v>
      </c>
      <c r="I27" s="146" t="e">
        <f t="shared" ref="I27:I40" si="18">B27/E27</f>
        <v>#DIV/0!</v>
      </c>
      <c r="J27" s="147" t="e">
        <f t="shared" ref="J27:J40" si="19">C27/F27</f>
        <v>#DIV/0!</v>
      </c>
      <c r="K27" s="148" t="e">
        <f t="shared" ref="K27:K40" si="20">I27/J27</f>
        <v>#DIV/0!</v>
      </c>
      <c r="L27" s="149" t="e">
        <f t="shared" ref="L27:L40" si="21">B27/C27</f>
        <v>#DIV/0!</v>
      </c>
    </row>
    <row r="28" spans="1:12" ht="24.75" hidden="1" customHeight="1">
      <c r="A28" s="139"/>
      <c r="B28" s="140"/>
      <c r="C28" s="141"/>
      <c r="D28" s="142">
        <f t="shared" si="15"/>
        <v>0</v>
      </c>
      <c r="E28" s="143"/>
      <c r="F28" s="143"/>
      <c r="G28" s="144">
        <f t="shared" si="16"/>
        <v>0</v>
      </c>
      <c r="H28" s="145" t="e">
        <f t="shared" si="17"/>
        <v>#DIV/0!</v>
      </c>
      <c r="I28" s="146" t="e">
        <f t="shared" si="18"/>
        <v>#DIV/0!</v>
      </c>
      <c r="J28" s="147" t="e">
        <f t="shared" si="19"/>
        <v>#DIV/0!</v>
      </c>
      <c r="K28" s="148" t="e">
        <f t="shared" si="20"/>
        <v>#DIV/0!</v>
      </c>
      <c r="L28" s="149" t="e">
        <f t="shared" si="21"/>
        <v>#DIV/0!</v>
      </c>
    </row>
    <row r="29" spans="1:12" ht="24.75" hidden="1" customHeight="1">
      <c r="A29" s="139"/>
      <c r="B29" s="140"/>
      <c r="C29" s="141"/>
      <c r="D29" s="142">
        <f t="shared" si="15"/>
        <v>0</v>
      </c>
      <c r="E29" s="143"/>
      <c r="F29" s="143"/>
      <c r="G29" s="144">
        <f t="shared" si="16"/>
        <v>0</v>
      </c>
      <c r="H29" s="145" t="e">
        <f t="shared" si="17"/>
        <v>#DIV/0!</v>
      </c>
      <c r="I29" s="146" t="e">
        <f t="shared" si="18"/>
        <v>#DIV/0!</v>
      </c>
      <c r="J29" s="147" t="e">
        <f t="shared" si="19"/>
        <v>#DIV/0!</v>
      </c>
      <c r="K29" s="148" t="e">
        <f t="shared" si="20"/>
        <v>#DIV/0!</v>
      </c>
      <c r="L29" s="149" t="e">
        <f t="shared" si="21"/>
        <v>#DIV/0!</v>
      </c>
    </row>
    <row r="30" spans="1:12" ht="24.75" hidden="1" customHeight="1">
      <c r="A30" s="139"/>
      <c r="B30" s="140"/>
      <c r="C30" s="141"/>
      <c r="D30" s="142">
        <f t="shared" si="15"/>
        <v>0</v>
      </c>
      <c r="E30" s="143"/>
      <c r="F30" s="143"/>
      <c r="G30" s="144">
        <f t="shared" si="16"/>
        <v>0</v>
      </c>
      <c r="H30" s="145" t="e">
        <f t="shared" si="17"/>
        <v>#DIV/0!</v>
      </c>
      <c r="I30" s="146" t="e">
        <f t="shared" si="18"/>
        <v>#DIV/0!</v>
      </c>
      <c r="J30" s="147" t="e">
        <f t="shared" si="19"/>
        <v>#DIV/0!</v>
      </c>
      <c r="K30" s="148" t="e">
        <f t="shared" si="20"/>
        <v>#DIV/0!</v>
      </c>
      <c r="L30" s="149" t="e">
        <f t="shared" si="21"/>
        <v>#DIV/0!</v>
      </c>
    </row>
    <row r="31" spans="1:12" ht="24.75" hidden="1" customHeight="1">
      <c r="A31" s="139"/>
      <c r="B31" s="140"/>
      <c r="C31" s="141"/>
      <c r="D31" s="142">
        <f t="shared" si="15"/>
        <v>0</v>
      </c>
      <c r="E31" s="143"/>
      <c r="F31" s="143"/>
      <c r="G31" s="144">
        <f t="shared" si="16"/>
        <v>0</v>
      </c>
      <c r="H31" s="145" t="e">
        <f t="shared" si="17"/>
        <v>#DIV/0!</v>
      </c>
      <c r="I31" s="146" t="e">
        <f t="shared" si="18"/>
        <v>#DIV/0!</v>
      </c>
      <c r="J31" s="147" t="e">
        <f t="shared" si="19"/>
        <v>#DIV/0!</v>
      </c>
      <c r="K31" s="148" t="e">
        <f t="shared" si="20"/>
        <v>#DIV/0!</v>
      </c>
      <c r="L31" s="149" t="e">
        <f t="shared" si="21"/>
        <v>#DIV/0!</v>
      </c>
    </row>
    <row r="32" spans="1:12" ht="24.75" hidden="1" customHeight="1">
      <c r="A32" s="139"/>
      <c r="B32" s="140"/>
      <c r="C32" s="141"/>
      <c r="D32" s="142">
        <f t="shared" si="15"/>
        <v>0</v>
      </c>
      <c r="E32" s="143"/>
      <c r="F32" s="143"/>
      <c r="G32" s="144">
        <f t="shared" si="16"/>
        <v>0</v>
      </c>
      <c r="H32" s="145" t="e">
        <f t="shared" si="17"/>
        <v>#DIV/0!</v>
      </c>
      <c r="I32" s="146" t="e">
        <f t="shared" si="18"/>
        <v>#DIV/0!</v>
      </c>
      <c r="J32" s="147" t="e">
        <f t="shared" si="19"/>
        <v>#DIV/0!</v>
      </c>
      <c r="K32" s="148" t="e">
        <f t="shared" si="20"/>
        <v>#DIV/0!</v>
      </c>
      <c r="L32" s="149" t="e">
        <f t="shared" si="21"/>
        <v>#DIV/0!</v>
      </c>
    </row>
    <row r="33" spans="1:12" ht="24.75" hidden="1" customHeight="1">
      <c r="A33" s="139"/>
      <c r="B33" s="140"/>
      <c r="C33" s="141"/>
      <c r="D33" s="142">
        <f t="shared" si="15"/>
        <v>0</v>
      </c>
      <c r="E33" s="143"/>
      <c r="F33" s="143"/>
      <c r="G33" s="144">
        <f t="shared" si="16"/>
        <v>0</v>
      </c>
      <c r="H33" s="145" t="e">
        <f t="shared" si="17"/>
        <v>#DIV/0!</v>
      </c>
      <c r="I33" s="146" t="e">
        <f t="shared" si="18"/>
        <v>#DIV/0!</v>
      </c>
      <c r="J33" s="147" t="e">
        <f t="shared" si="19"/>
        <v>#DIV/0!</v>
      </c>
      <c r="K33" s="148" t="e">
        <f t="shared" si="20"/>
        <v>#DIV/0!</v>
      </c>
      <c r="L33" s="149" t="e">
        <f t="shared" si="21"/>
        <v>#DIV/0!</v>
      </c>
    </row>
    <row r="34" spans="1:12" ht="24.75" hidden="1" customHeight="1">
      <c r="A34" s="139"/>
      <c r="B34" s="140"/>
      <c r="C34" s="141"/>
      <c r="D34" s="142">
        <f t="shared" si="15"/>
        <v>0</v>
      </c>
      <c r="E34" s="143"/>
      <c r="F34" s="143"/>
      <c r="G34" s="144">
        <f t="shared" si="16"/>
        <v>0</v>
      </c>
      <c r="H34" s="145" t="e">
        <f t="shared" si="17"/>
        <v>#DIV/0!</v>
      </c>
      <c r="I34" s="146" t="e">
        <f t="shared" si="18"/>
        <v>#DIV/0!</v>
      </c>
      <c r="J34" s="147" t="e">
        <f t="shared" si="19"/>
        <v>#DIV/0!</v>
      </c>
      <c r="K34" s="148" t="e">
        <f t="shared" si="20"/>
        <v>#DIV/0!</v>
      </c>
      <c r="L34" s="149" t="e">
        <f t="shared" si="21"/>
        <v>#DIV/0!</v>
      </c>
    </row>
    <row r="35" spans="1:12" ht="24.75" hidden="1" customHeight="1">
      <c r="A35" s="139"/>
      <c r="B35" s="140"/>
      <c r="C35" s="141"/>
      <c r="D35" s="142">
        <f t="shared" si="15"/>
        <v>0</v>
      </c>
      <c r="E35" s="143"/>
      <c r="F35" s="143"/>
      <c r="G35" s="144">
        <f t="shared" si="16"/>
        <v>0</v>
      </c>
      <c r="H35" s="145" t="e">
        <f t="shared" si="17"/>
        <v>#DIV/0!</v>
      </c>
      <c r="I35" s="146" t="e">
        <f t="shared" si="18"/>
        <v>#DIV/0!</v>
      </c>
      <c r="J35" s="147" t="e">
        <f t="shared" si="19"/>
        <v>#DIV/0!</v>
      </c>
      <c r="K35" s="148" t="e">
        <f t="shared" si="20"/>
        <v>#DIV/0!</v>
      </c>
      <c r="L35" s="149" t="e">
        <f t="shared" si="21"/>
        <v>#DIV/0!</v>
      </c>
    </row>
    <row r="36" spans="1:12" ht="24.75" hidden="1" customHeight="1">
      <c r="A36" s="139"/>
      <c r="B36" s="140"/>
      <c r="C36" s="141"/>
      <c r="D36" s="142">
        <f t="shared" si="15"/>
        <v>0</v>
      </c>
      <c r="E36" s="143"/>
      <c r="F36" s="143"/>
      <c r="G36" s="144">
        <f t="shared" si="16"/>
        <v>0</v>
      </c>
      <c r="H36" s="145" t="e">
        <f t="shared" si="17"/>
        <v>#DIV/0!</v>
      </c>
      <c r="I36" s="146" t="e">
        <f t="shared" si="18"/>
        <v>#DIV/0!</v>
      </c>
      <c r="J36" s="147" t="e">
        <f t="shared" si="19"/>
        <v>#DIV/0!</v>
      </c>
      <c r="K36" s="148" t="e">
        <f t="shared" si="20"/>
        <v>#DIV/0!</v>
      </c>
      <c r="L36" s="149" t="e">
        <f t="shared" si="21"/>
        <v>#DIV/0!</v>
      </c>
    </row>
    <row r="37" spans="1:12" ht="24.75" hidden="1" customHeight="1">
      <c r="A37" s="139"/>
      <c r="B37" s="140"/>
      <c r="C37" s="141"/>
      <c r="D37" s="142">
        <f t="shared" si="15"/>
        <v>0</v>
      </c>
      <c r="E37" s="143"/>
      <c r="F37" s="143"/>
      <c r="G37" s="144">
        <f t="shared" si="16"/>
        <v>0</v>
      </c>
      <c r="H37" s="145" t="e">
        <f t="shared" si="17"/>
        <v>#DIV/0!</v>
      </c>
      <c r="I37" s="146" t="e">
        <f t="shared" si="18"/>
        <v>#DIV/0!</v>
      </c>
      <c r="J37" s="147" t="e">
        <f t="shared" si="19"/>
        <v>#DIV/0!</v>
      </c>
      <c r="K37" s="148" t="e">
        <f t="shared" si="20"/>
        <v>#DIV/0!</v>
      </c>
      <c r="L37" s="149" t="e">
        <f t="shared" si="21"/>
        <v>#DIV/0!</v>
      </c>
    </row>
    <row r="38" spans="1:12" ht="24.75" hidden="1" customHeight="1">
      <c r="A38" s="139"/>
      <c r="B38" s="140"/>
      <c r="C38" s="141"/>
      <c r="D38" s="142">
        <f t="shared" si="15"/>
        <v>0</v>
      </c>
      <c r="E38" s="143"/>
      <c r="F38" s="143"/>
      <c r="G38" s="144">
        <f t="shared" si="16"/>
        <v>0</v>
      </c>
      <c r="H38" s="145" t="e">
        <f t="shared" si="17"/>
        <v>#DIV/0!</v>
      </c>
      <c r="I38" s="146" t="e">
        <f t="shared" si="18"/>
        <v>#DIV/0!</v>
      </c>
      <c r="J38" s="147" t="e">
        <f t="shared" si="19"/>
        <v>#DIV/0!</v>
      </c>
      <c r="K38" s="148" t="e">
        <f t="shared" si="20"/>
        <v>#DIV/0!</v>
      </c>
      <c r="L38" s="149" t="e">
        <f t="shared" si="21"/>
        <v>#DIV/0!</v>
      </c>
    </row>
    <row r="39" spans="1:12" ht="24.75" hidden="1" customHeight="1">
      <c r="A39" s="139"/>
      <c r="B39" s="140"/>
      <c r="C39" s="141"/>
      <c r="D39" s="142">
        <f t="shared" si="15"/>
        <v>0</v>
      </c>
      <c r="E39" s="143"/>
      <c r="F39" s="143"/>
      <c r="G39" s="144">
        <f t="shared" si="16"/>
        <v>0</v>
      </c>
      <c r="H39" s="145" t="e">
        <f t="shared" si="17"/>
        <v>#DIV/0!</v>
      </c>
      <c r="I39" s="146" t="e">
        <f t="shared" si="18"/>
        <v>#DIV/0!</v>
      </c>
      <c r="J39" s="147" t="e">
        <f t="shared" si="19"/>
        <v>#DIV/0!</v>
      </c>
      <c r="K39" s="148" t="e">
        <f t="shared" si="20"/>
        <v>#DIV/0!</v>
      </c>
      <c r="L39" s="149" t="e">
        <f t="shared" si="21"/>
        <v>#DIV/0!</v>
      </c>
    </row>
    <row r="40" spans="1:12" ht="24.75" hidden="1" customHeight="1">
      <c r="A40" s="139"/>
      <c r="B40" s="140"/>
      <c r="C40" s="141"/>
      <c r="D40" s="142">
        <f t="shared" si="15"/>
        <v>0</v>
      </c>
      <c r="E40" s="143"/>
      <c r="F40" s="143"/>
      <c r="G40" s="144">
        <f t="shared" si="16"/>
        <v>0</v>
      </c>
      <c r="H40" s="145" t="e">
        <f t="shared" si="17"/>
        <v>#DIV/0!</v>
      </c>
      <c r="I40" s="146" t="e">
        <f t="shared" si="18"/>
        <v>#DIV/0!</v>
      </c>
      <c r="J40" s="147" t="e">
        <f t="shared" si="19"/>
        <v>#DIV/0!</v>
      </c>
      <c r="K40" s="148" t="e">
        <f t="shared" si="20"/>
        <v>#DIV/0!</v>
      </c>
      <c r="L40" s="149" t="e">
        <f t="shared" si="21"/>
        <v>#DIV/0!</v>
      </c>
    </row>
    <row r="41" spans="1:12" ht="24.75" hidden="1" customHeight="1">
      <c r="A41" s="139"/>
      <c r="B41" s="140"/>
      <c r="C41" s="141"/>
      <c r="D41" s="142">
        <f t="shared" ref="D41:D83" si="22">SUM(B41-C41)</f>
        <v>0</v>
      </c>
      <c r="E41" s="143"/>
      <c r="F41" s="143"/>
      <c r="G41" s="144">
        <f t="shared" ref="G41:G83" si="23">SUM(E41+F41)</f>
        <v>0</v>
      </c>
      <c r="H41" s="145" t="e">
        <f t="shared" ref="H41:H83" si="24">E41/G41</f>
        <v>#DIV/0!</v>
      </c>
      <c r="I41" s="146" t="e">
        <f t="shared" ref="I41:I83" si="25">B41/E41</f>
        <v>#DIV/0!</v>
      </c>
      <c r="J41" s="147" t="e">
        <f t="shared" ref="J41:J83" si="26">C41/F41</f>
        <v>#DIV/0!</v>
      </c>
      <c r="K41" s="148" t="e">
        <f t="shared" ref="K41:K83" si="27">I41/J41</f>
        <v>#DIV/0!</v>
      </c>
      <c r="L41" s="149" t="e">
        <f t="shared" ref="L41:L83" si="28">B41/C41</f>
        <v>#DIV/0!</v>
      </c>
    </row>
    <row r="42" spans="1:12" ht="24.75" hidden="1" customHeight="1">
      <c r="A42" s="139"/>
      <c r="B42" s="140"/>
      <c r="C42" s="141"/>
      <c r="D42" s="142">
        <f t="shared" si="22"/>
        <v>0</v>
      </c>
      <c r="E42" s="143"/>
      <c r="F42" s="143"/>
      <c r="G42" s="144">
        <f t="shared" si="23"/>
        <v>0</v>
      </c>
      <c r="H42" s="145" t="e">
        <f t="shared" si="24"/>
        <v>#DIV/0!</v>
      </c>
      <c r="I42" s="146" t="e">
        <f t="shared" si="25"/>
        <v>#DIV/0!</v>
      </c>
      <c r="J42" s="147" t="e">
        <f t="shared" si="26"/>
        <v>#DIV/0!</v>
      </c>
      <c r="K42" s="148" t="e">
        <f t="shared" si="27"/>
        <v>#DIV/0!</v>
      </c>
      <c r="L42" s="149" t="e">
        <f t="shared" si="28"/>
        <v>#DIV/0!</v>
      </c>
    </row>
    <row r="43" spans="1:12" ht="24.75" hidden="1" customHeight="1">
      <c r="A43" s="139"/>
      <c r="B43" s="140"/>
      <c r="C43" s="141"/>
      <c r="D43" s="142">
        <f t="shared" si="22"/>
        <v>0</v>
      </c>
      <c r="E43" s="143"/>
      <c r="F43" s="143"/>
      <c r="G43" s="144">
        <f t="shared" si="23"/>
        <v>0</v>
      </c>
      <c r="H43" s="145" t="e">
        <f t="shared" si="24"/>
        <v>#DIV/0!</v>
      </c>
      <c r="I43" s="146" t="e">
        <f t="shared" si="25"/>
        <v>#DIV/0!</v>
      </c>
      <c r="J43" s="147" t="e">
        <f t="shared" si="26"/>
        <v>#DIV/0!</v>
      </c>
      <c r="K43" s="148" t="e">
        <f t="shared" si="27"/>
        <v>#DIV/0!</v>
      </c>
      <c r="L43" s="149" t="e">
        <f t="shared" si="28"/>
        <v>#DIV/0!</v>
      </c>
    </row>
    <row r="44" spans="1:12" ht="24.75" hidden="1" customHeight="1">
      <c r="A44" s="139"/>
      <c r="B44" s="140"/>
      <c r="C44" s="141"/>
      <c r="D44" s="142">
        <f t="shared" si="22"/>
        <v>0</v>
      </c>
      <c r="E44" s="143"/>
      <c r="F44" s="143"/>
      <c r="G44" s="144">
        <f t="shared" si="23"/>
        <v>0</v>
      </c>
      <c r="H44" s="145" t="e">
        <f t="shared" si="24"/>
        <v>#DIV/0!</v>
      </c>
      <c r="I44" s="146" t="e">
        <f t="shared" si="25"/>
        <v>#DIV/0!</v>
      </c>
      <c r="J44" s="147" t="e">
        <f t="shared" si="26"/>
        <v>#DIV/0!</v>
      </c>
      <c r="K44" s="148" t="e">
        <f t="shared" si="27"/>
        <v>#DIV/0!</v>
      </c>
      <c r="L44" s="149" t="e">
        <f t="shared" si="28"/>
        <v>#DIV/0!</v>
      </c>
    </row>
    <row r="45" spans="1:12" ht="24.75" hidden="1" customHeight="1">
      <c r="A45" s="139"/>
      <c r="B45" s="140"/>
      <c r="C45" s="141"/>
      <c r="D45" s="142">
        <f t="shared" si="22"/>
        <v>0</v>
      </c>
      <c r="E45" s="143"/>
      <c r="F45" s="143"/>
      <c r="G45" s="144">
        <f t="shared" si="23"/>
        <v>0</v>
      </c>
      <c r="H45" s="145" t="e">
        <f t="shared" si="24"/>
        <v>#DIV/0!</v>
      </c>
      <c r="I45" s="146" t="e">
        <f t="shared" si="25"/>
        <v>#DIV/0!</v>
      </c>
      <c r="J45" s="147" t="e">
        <f t="shared" si="26"/>
        <v>#DIV/0!</v>
      </c>
      <c r="K45" s="148" t="e">
        <f t="shared" si="27"/>
        <v>#DIV/0!</v>
      </c>
      <c r="L45" s="149" t="e">
        <f t="shared" si="28"/>
        <v>#DIV/0!</v>
      </c>
    </row>
    <row r="46" spans="1:12" ht="24.75" hidden="1" customHeight="1">
      <c r="A46" s="139"/>
      <c r="B46" s="140"/>
      <c r="C46" s="141"/>
      <c r="D46" s="142">
        <f t="shared" si="22"/>
        <v>0</v>
      </c>
      <c r="E46" s="143"/>
      <c r="F46" s="143"/>
      <c r="G46" s="144">
        <f t="shared" si="23"/>
        <v>0</v>
      </c>
      <c r="H46" s="145" t="e">
        <f t="shared" si="24"/>
        <v>#DIV/0!</v>
      </c>
      <c r="I46" s="146" t="e">
        <f t="shared" si="25"/>
        <v>#DIV/0!</v>
      </c>
      <c r="J46" s="147" t="e">
        <f t="shared" si="26"/>
        <v>#DIV/0!</v>
      </c>
      <c r="K46" s="148" t="e">
        <f t="shared" si="27"/>
        <v>#DIV/0!</v>
      </c>
      <c r="L46" s="149" t="e">
        <f t="shared" si="28"/>
        <v>#DIV/0!</v>
      </c>
    </row>
    <row r="47" spans="1:12" ht="24.75" hidden="1" customHeight="1">
      <c r="A47" s="139"/>
      <c r="B47" s="140"/>
      <c r="C47" s="141"/>
      <c r="D47" s="142">
        <f t="shared" si="22"/>
        <v>0</v>
      </c>
      <c r="E47" s="143"/>
      <c r="F47" s="143"/>
      <c r="G47" s="144">
        <f t="shared" si="23"/>
        <v>0</v>
      </c>
      <c r="H47" s="145" t="e">
        <f t="shared" si="24"/>
        <v>#DIV/0!</v>
      </c>
      <c r="I47" s="146" t="e">
        <f t="shared" si="25"/>
        <v>#DIV/0!</v>
      </c>
      <c r="J47" s="147" t="e">
        <f t="shared" si="26"/>
        <v>#DIV/0!</v>
      </c>
      <c r="K47" s="148" t="e">
        <f t="shared" si="27"/>
        <v>#DIV/0!</v>
      </c>
      <c r="L47" s="149" t="e">
        <f t="shared" si="28"/>
        <v>#DIV/0!</v>
      </c>
    </row>
    <row r="48" spans="1:12" ht="24.75" hidden="1" customHeight="1">
      <c r="A48" s="139"/>
      <c r="B48" s="140"/>
      <c r="C48" s="141"/>
      <c r="D48" s="142">
        <f t="shared" si="22"/>
        <v>0</v>
      </c>
      <c r="E48" s="143"/>
      <c r="F48" s="143"/>
      <c r="G48" s="144">
        <f t="shared" si="23"/>
        <v>0</v>
      </c>
      <c r="H48" s="145" t="e">
        <f t="shared" si="24"/>
        <v>#DIV/0!</v>
      </c>
      <c r="I48" s="146" t="e">
        <f t="shared" si="25"/>
        <v>#DIV/0!</v>
      </c>
      <c r="J48" s="147" t="e">
        <f t="shared" si="26"/>
        <v>#DIV/0!</v>
      </c>
      <c r="K48" s="148" t="e">
        <f t="shared" si="27"/>
        <v>#DIV/0!</v>
      </c>
      <c r="L48" s="149" t="e">
        <f t="shared" si="28"/>
        <v>#DIV/0!</v>
      </c>
    </row>
    <row r="49" spans="1:12" ht="24.75" hidden="1" customHeight="1">
      <c r="A49" s="139"/>
      <c r="B49" s="140"/>
      <c r="C49" s="141"/>
      <c r="D49" s="142">
        <f t="shared" si="22"/>
        <v>0</v>
      </c>
      <c r="E49" s="143"/>
      <c r="F49" s="143"/>
      <c r="G49" s="144">
        <f t="shared" si="23"/>
        <v>0</v>
      </c>
      <c r="H49" s="145" t="e">
        <f t="shared" si="24"/>
        <v>#DIV/0!</v>
      </c>
      <c r="I49" s="146" t="e">
        <f t="shared" si="25"/>
        <v>#DIV/0!</v>
      </c>
      <c r="J49" s="147" t="e">
        <f t="shared" si="26"/>
        <v>#DIV/0!</v>
      </c>
      <c r="K49" s="148" t="e">
        <f t="shared" si="27"/>
        <v>#DIV/0!</v>
      </c>
      <c r="L49" s="149" t="e">
        <f t="shared" si="28"/>
        <v>#DIV/0!</v>
      </c>
    </row>
    <row r="50" spans="1:12" ht="24.75" hidden="1" customHeight="1">
      <c r="A50" s="139"/>
      <c r="B50" s="140"/>
      <c r="C50" s="141"/>
      <c r="D50" s="142">
        <f t="shared" si="22"/>
        <v>0</v>
      </c>
      <c r="E50" s="143"/>
      <c r="F50" s="143"/>
      <c r="G50" s="144">
        <f t="shared" si="23"/>
        <v>0</v>
      </c>
      <c r="H50" s="145" t="e">
        <f t="shared" si="24"/>
        <v>#DIV/0!</v>
      </c>
      <c r="I50" s="146" t="e">
        <f t="shared" si="25"/>
        <v>#DIV/0!</v>
      </c>
      <c r="J50" s="147" t="e">
        <f t="shared" si="26"/>
        <v>#DIV/0!</v>
      </c>
      <c r="K50" s="148" t="e">
        <f t="shared" si="27"/>
        <v>#DIV/0!</v>
      </c>
      <c r="L50" s="149" t="e">
        <f t="shared" si="28"/>
        <v>#DIV/0!</v>
      </c>
    </row>
    <row r="51" spans="1:12" ht="24.75" hidden="1" customHeight="1">
      <c r="A51" s="139"/>
      <c r="B51" s="140"/>
      <c r="C51" s="141"/>
      <c r="D51" s="142">
        <f t="shared" si="22"/>
        <v>0</v>
      </c>
      <c r="E51" s="143"/>
      <c r="F51" s="143"/>
      <c r="G51" s="144">
        <f t="shared" si="23"/>
        <v>0</v>
      </c>
      <c r="H51" s="145" t="e">
        <f t="shared" si="24"/>
        <v>#DIV/0!</v>
      </c>
      <c r="I51" s="146" t="e">
        <f t="shared" si="25"/>
        <v>#DIV/0!</v>
      </c>
      <c r="J51" s="147" t="e">
        <f t="shared" si="26"/>
        <v>#DIV/0!</v>
      </c>
      <c r="K51" s="148" t="e">
        <f t="shared" si="27"/>
        <v>#DIV/0!</v>
      </c>
      <c r="L51" s="149" t="e">
        <f t="shared" si="28"/>
        <v>#DIV/0!</v>
      </c>
    </row>
    <row r="52" spans="1:12" ht="24.75" hidden="1" customHeight="1">
      <c r="A52" s="139"/>
      <c r="B52" s="140"/>
      <c r="C52" s="141"/>
      <c r="D52" s="142">
        <f t="shared" si="22"/>
        <v>0</v>
      </c>
      <c r="E52" s="143"/>
      <c r="F52" s="143"/>
      <c r="G52" s="144">
        <f t="shared" si="23"/>
        <v>0</v>
      </c>
      <c r="H52" s="145" t="e">
        <f t="shared" si="24"/>
        <v>#DIV/0!</v>
      </c>
      <c r="I52" s="146" t="e">
        <f t="shared" si="25"/>
        <v>#DIV/0!</v>
      </c>
      <c r="J52" s="147" t="e">
        <f t="shared" si="26"/>
        <v>#DIV/0!</v>
      </c>
      <c r="K52" s="148" t="e">
        <f t="shared" si="27"/>
        <v>#DIV/0!</v>
      </c>
      <c r="L52" s="149" t="e">
        <f t="shared" si="28"/>
        <v>#DIV/0!</v>
      </c>
    </row>
    <row r="53" spans="1:12" ht="24.75" hidden="1" customHeight="1">
      <c r="A53" s="139"/>
      <c r="B53" s="140"/>
      <c r="C53" s="141"/>
      <c r="D53" s="142">
        <f t="shared" si="22"/>
        <v>0</v>
      </c>
      <c r="E53" s="143"/>
      <c r="F53" s="143"/>
      <c r="G53" s="144">
        <f t="shared" si="23"/>
        <v>0</v>
      </c>
      <c r="H53" s="145" t="e">
        <f t="shared" si="24"/>
        <v>#DIV/0!</v>
      </c>
      <c r="I53" s="146" t="e">
        <f t="shared" si="25"/>
        <v>#DIV/0!</v>
      </c>
      <c r="J53" s="147" t="e">
        <f t="shared" si="26"/>
        <v>#DIV/0!</v>
      </c>
      <c r="K53" s="148" t="e">
        <f t="shared" si="27"/>
        <v>#DIV/0!</v>
      </c>
      <c r="L53" s="149" t="e">
        <f t="shared" si="28"/>
        <v>#DIV/0!</v>
      </c>
    </row>
    <row r="54" spans="1:12" ht="24.75" hidden="1" customHeight="1">
      <c r="A54" s="139"/>
      <c r="B54" s="140"/>
      <c r="C54" s="141"/>
      <c r="D54" s="142">
        <f t="shared" si="22"/>
        <v>0</v>
      </c>
      <c r="E54" s="143"/>
      <c r="F54" s="143"/>
      <c r="G54" s="144">
        <f t="shared" si="23"/>
        <v>0</v>
      </c>
      <c r="H54" s="145" t="e">
        <f t="shared" si="24"/>
        <v>#DIV/0!</v>
      </c>
      <c r="I54" s="146" t="e">
        <f t="shared" si="25"/>
        <v>#DIV/0!</v>
      </c>
      <c r="J54" s="147" t="e">
        <f t="shared" si="26"/>
        <v>#DIV/0!</v>
      </c>
      <c r="K54" s="148" t="e">
        <f t="shared" si="27"/>
        <v>#DIV/0!</v>
      </c>
      <c r="L54" s="149" t="e">
        <f t="shared" si="28"/>
        <v>#DIV/0!</v>
      </c>
    </row>
    <row r="55" spans="1:12" ht="24.75" hidden="1" customHeight="1">
      <c r="A55" s="139"/>
      <c r="B55" s="140"/>
      <c r="C55" s="141"/>
      <c r="D55" s="142">
        <f t="shared" si="22"/>
        <v>0</v>
      </c>
      <c r="E55" s="143"/>
      <c r="F55" s="143"/>
      <c r="G55" s="144">
        <f t="shared" si="23"/>
        <v>0</v>
      </c>
      <c r="H55" s="145" t="e">
        <f t="shared" si="24"/>
        <v>#DIV/0!</v>
      </c>
      <c r="I55" s="146" t="e">
        <f t="shared" si="25"/>
        <v>#DIV/0!</v>
      </c>
      <c r="J55" s="147" t="e">
        <f t="shared" si="26"/>
        <v>#DIV/0!</v>
      </c>
      <c r="K55" s="148" t="e">
        <f t="shared" si="27"/>
        <v>#DIV/0!</v>
      </c>
      <c r="L55" s="149" t="e">
        <f t="shared" si="28"/>
        <v>#DIV/0!</v>
      </c>
    </row>
    <row r="56" spans="1:12" ht="24.75" hidden="1" customHeight="1">
      <c r="A56" s="139"/>
      <c r="B56" s="140"/>
      <c r="C56" s="141"/>
      <c r="D56" s="142">
        <f t="shared" si="22"/>
        <v>0</v>
      </c>
      <c r="E56" s="143"/>
      <c r="F56" s="143"/>
      <c r="G56" s="144">
        <f t="shared" si="23"/>
        <v>0</v>
      </c>
      <c r="H56" s="145" t="e">
        <f t="shared" si="24"/>
        <v>#DIV/0!</v>
      </c>
      <c r="I56" s="146" t="e">
        <f t="shared" si="25"/>
        <v>#DIV/0!</v>
      </c>
      <c r="J56" s="147" t="e">
        <f t="shared" si="26"/>
        <v>#DIV/0!</v>
      </c>
      <c r="K56" s="148" t="e">
        <f t="shared" si="27"/>
        <v>#DIV/0!</v>
      </c>
      <c r="L56" s="149" t="e">
        <f t="shared" si="28"/>
        <v>#DIV/0!</v>
      </c>
    </row>
    <row r="57" spans="1:12" ht="24.75" hidden="1" customHeight="1">
      <c r="A57" s="139"/>
      <c r="B57" s="140"/>
      <c r="C57" s="141"/>
      <c r="D57" s="142">
        <f t="shared" si="22"/>
        <v>0</v>
      </c>
      <c r="E57" s="143"/>
      <c r="F57" s="143"/>
      <c r="G57" s="144">
        <f t="shared" si="23"/>
        <v>0</v>
      </c>
      <c r="H57" s="145" t="e">
        <f t="shared" si="24"/>
        <v>#DIV/0!</v>
      </c>
      <c r="I57" s="146" t="e">
        <f t="shared" si="25"/>
        <v>#DIV/0!</v>
      </c>
      <c r="J57" s="147" t="e">
        <f t="shared" si="26"/>
        <v>#DIV/0!</v>
      </c>
      <c r="K57" s="148" t="e">
        <f t="shared" si="27"/>
        <v>#DIV/0!</v>
      </c>
      <c r="L57" s="149" t="e">
        <f t="shared" si="28"/>
        <v>#DIV/0!</v>
      </c>
    </row>
    <row r="58" spans="1:12" ht="24.75" hidden="1" customHeight="1">
      <c r="A58" s="139"/>
      <c r="B58" s="140"/>
      <c r="C58" s="141"/>
      <c r="D58" s="142">
        <f t="shared" si="22"/>
        <v>0</v>
      </c>
      <c r="E58" s="143"/>
      <c r="F58" s="143"/>
      <c r="G58" s="144">
        <f t="shared" si="23"/>
        <v>0</v>
      </c>
      <c r="H58" s="145" t="e">
        <f t="shared" si="24"/>
        <v>#DIV/0!</v>
      </c>
      <c r="I58" s="146" t="e">
        <f t="shared" si="25"/>
        <v>#DIV/0!</v>
      </c>
      <c r="J58" s="147" t="e">
        <f t="shared" si="26"/>
        <v>#DIV/0!</v>
      </c>
      <c r="K58" s="148" t="e">
        <f t="shared" si="27"/>
        <v>#DIV/0!</v>
      </c>
      <c r="L58" s="149" t="e">
        <f t="shared" si="28"/>
        <v>#DIV/0!</v>
      </c>
    </row>
    <row r="59" spans="1:12" ht="24.75" hidden="1" customHeight="1">
      <c r="A59" s="139"/>
      <c r="B59" s="140"/>
      <c r="C59" s="141"/>
      <c r="D59" s="142">
        <f t="shared" si="22"/>
        <v>0</v>
      </c>
      <c r="E59" s="143"/>
      <c r="F59" s="143"/>
      <c r="G59" s="144">
        <f t="shared" si="23"/>
        <v>0</v>
      </c>
      <c r="H59" s="145" t="e">
        <f t="shared" si="24"/>
        <v>#DIV/0!</v>
      </c>
      <c r="I59" s="146" t="e">
        <f t="shared" si="25"/>
        <v>#DIV/0!</v>
      </c>
      <c r="J59" s="147" t="e">
        <f t="shared" si="26"/>
        <v>#DIV/0!</v>
      </c>
      <c r="K59" s="148" t="e">
        <f t="shared" si="27"/>
        <v>#DIV/0!</v>
      </c>
      <c r="L59" s="149" t="e">
        <f t="shared" si="28"/>
        <v>#DIV/0!</v>
      </c>
    </row>
    <row r="60" spans="1:12" ht="24.75" hidden="1" customHeight="1">
      <c r="A60" s="139"/>
      <c r="B60" s="140"/>
      <c r="C60" s="141"/>
      <c r="D60" s="142">
        <f t="shared" si="22"/>
        <v>0</v>
      </c>
      <c r="E60" s="143"/>
      <c r="F60" s="143"/>
      <c r="G60" s="144">
        <f t="shared" si="23"/>
        <v>0</v>
      </c>
      <c r="H60" s="145" t="e">
        <f t="shared" si="24"/>
        <v>#DIV/0!</v>
      </c>
      <c r="I60" s="146" t="e">
        <f t="shared" si="25"/>
        <v>#DIV/0!</v>
      </c>
      <c r="J60" s="147" t="e">
        <f t="shared" si="26"/>
        <v>#DIV/0!</v>
      </c>
      <c r="K60" s="148" t="e">
        <f t="shared" si="27"/>
        <v>#DIV/0!</v>
      </c>
      <c r="L60" s="149" t="e">
        <f t="shared" si="28"/>
        <v>#DIV/0!</v>
      </c>
    </row>
    <row r="61" spans="1:12" ht="24.75" hidden="1" customHeight="1">
      <c r="A61" s="139"/>
      <c r="B61" s="140"/>
      <c r="C61" s="141"/>
      <c r="D61" s="142">
        <f t="shared" si="22"/>
        <v>0</v>
      </c>
      <c r="E61" s="143"/>
      <c r="F61" s="143"/>
      <c r="G61" s="144">
        <f t="shared" si="23"/>
        <v>0</v>
      </c>
      <c r="H61" s="145" t="e">
        <f t="shared" si="24"/>
        <v>#DIV/0!</v>
      </c>
      <c r="I61" s="146" t="e">
        <f t="shared" si="25"/>
        <v>#DIV/0!</v>
      </c>
      <c r="J61" s="147" t="e">
        <f t="shared" si="26"/>
        <v>#DIV/0!</v>
      </c>
      <c r="K61" s="148" t="e">
        <f t="shared" si="27"/>
        <v>#DIV/0!</v>
      </c>
      <c r="L61" s="149" t="e">
        <f t="shared" si="28"/>
        <v>#DIV/0!</v>
      </c>
    </row>
    <row r="62" spans="1:12" ht="24.75" hidden="1" customHeight="1">
      <c r="A62" s="139"/>
      <c r="B62" s="140"/>
      <c r="C62" s="141"/>
      <c r="D62" s="142">
        <f t="shared" si="22"/>
        <v>0</v>
      </c>
      <c r="E62" s="143"/>
      <c r="F62" s="143"/>
      <c r="G62" s="144">
        <f t="shared" si="23"/>
        <v>0</v>
      </c>
      <c r="H62" s="145" t="e">
        <f t="shared" si="24"/>
        <v>#DIV/0!</v>
      </c>
      <c r="I62" s="146" t="e">
        <f t="shared" si="25"/>
        <v>#DIV/0!</v>
      </c>
      <c r="J62" s="147" t="e">
        <f t="shared" si="26"/>
        <v>#DIV/0!</v>
      </c>
      <c r="K62" s="148" t="e">
        <f t="shared" si="27"/>
        <v>#DIV/0!</v>
      </c>
      <c r="L62" s="149" t="e">
        <f t="shared" si="28"/>
        <v>#DIV/0!</v>
      </c>
    </row>
    <row r="63" spans="1:12" ht="24.75" hidden="1" customHeight="1">
      <c r="A63" s="139"/>
      <c r="B63" s="140"/>
      <c r="C63" s="141"/>
      <c r="D63" s="142">
        <f t="shared" si="22"/>
        <v>0</v>
      </c>
      <c r="E63" s="143"/>
      <c r="F63" s="143"/>
      <c r="G63" s="144">
        <f t="shared" si="23"/>
        <v>0</v>
      </c>
      <c r="H63" s="145" t="e">
        <f t="shared" si="24"/>
        <v>#DIV/0!</v>
      </c>
      <c r="I63" s="146" t="e">
        <f t="shared" si="25"/>
        <v>#DIV/0!</v>
      </c>
      <c r="J63" s="147" t="e">
        <f t="shared" si="26"/>
        <v>#DIV/0!</v>
      </c>
      <c r="K63" s="148" t="e">
        <f t="shared" si="27"/>
        <v>#DIV/0!</v>
      </c>
      <c r="L63" s="149" t="e">
        <f t="shared" si="28"/>
        <v>#DIV/0!</v>
      </c>
    </row>
    <row r="64" spans="1:12" ht="24.75" hidden="1" customHeight="1">
      <c r="A64" s="139"/>
      <c r="B64" s="140"/>
      <c r="C64" s="141"/>
      <c r="D64" s="142">
        <f t="shared" si="22"/>
        <v>0</v>
      </c>
      <c r="E64" s="143"/>
      <c r="F64" s="143"/>
      <c r="G64" s="144">
        <f t="shared" si="23"/>
        <v>0</v>
      </c>
      <c r="H64" s="145" t="e">
        <f t="shared" si="24"/>
        <v>#DIV/0!</v>
      </c>
      <c r="I64" s="146" t="e">
        <f t="shared" si="25"/>
        <v>#DIV/0!</v>
      </c>
      <c r="J64" s="147" t="e">
        <f t="shared" si="26"/>
        <v>#DIV/0!</v>
      </c>
      <c r="K64" s="148" t="e">
        <f t="shared" si="27"/>
        <v>#DIV/0!</v>
      </c>
      <c r="L64" s="149" t="e">
        <f t="shared" si="28"/>
        <v>#DIV/0!</v>
      </c>
    </row>
    <row r="65" spans="1:12" ht="24.75" hidden="1" customHeight="1">
      <c r="A65" s="139"/>
      <c r="B65" s="140"/>
      <c r="C65" s="141"/>
      <c r="D65" s="142">
        <f t="shared" si="22"/>
        <v>0</v>
      </c>
      <c r="E65" s="143"/>
      <c r="F65" s="143"/>
      <c r="G65" s="144">
        <f t="shared" si="23"/>
        <v>0</v>
      </c>
      <c r="H65" s="145" t="e">
        <f t="shared" si="24"/>
        <v>#DIV/0!</v>
      </c>
      <c r="I65" s="146" t="e">
        <f t="shared" si="25"/>
        <v>#DIV/0!</v>
      </c>
      <c r="J65" s="147" t="e">
        <f t="shared" si="26"/>
        <v>#DIV/0!</v>
      </c>
      <c r="K65" s="148" t="e">
        <f t="shared" si="27"/>
        <v>#DIV/0!</v>
      </c>
      <c r="L65" s="149" t="e">
        <f t="shared" si="28"/>
        <v>#DIV/0!</v>
      </c>
    </row>
    <row r="66" spans="1:12" ht="24.75" hidden="1" customHeight="1">
      <c r="A66" s="139"/>
      <c r="B66" s="140"/>
      <c r="C66" s="141"/>
      <c r="D66" s="142">
        <f t="shared" si="22"/>
        <v>0</v>
      </c>
      <c r="E66" s="143"/>
      <c r="F66" s="143"/>
      <c r="G66" s="144">
        <f t="shared" si="23"/>
        <v>0</v>
      </c>
      <c r="H66" s="145" t="e">
        <f t="shared" si="24"/>
        <v>#DIV/0!</v>
      </c>
      <c r="I66" s="146" t="e">
        <f t="shared" si="25"/>
        <v>#DIV/0!</v>
      </c>
      <c r="J66" s="147" t="e">
        <f t="shared" si="26"/>
        <v>#DIV/0!</v>
      </c>
      <c r="K66" s="148" t="e">
        <f t="shared" si="27"/>
        <v>#DIV/0!</v>
      </c>
      <c r="L66" s="149" t="e">
        <f t="shared" si="28"/>
        <v>#DIV/0!</v>
      </c>
    </row>
    <row r="67" spans="1:12" ht="24.75" hidden="1" customHeight="1">
      <c r="A67" s="139"/>
      <c r="B67" s="140"/>
      <c r="C67" s="141"/>
      <c r="D67" s="142">
        <f t="shared" si="22"/>
        <v>0</v>
      </c>
      <c r="E67" s="143"/>
      <c r="F67" s="143"/>
      <c r="G67" s="144">
        <f t="shared" si="23"/>
        <v>0</v>
      </c>
      <c r="H67" s="145" t="e">
        <f t="shared" si="24"/>
        <v>#DIV/0!</v>
      </c>
      <c r="I67" s="146" t="e">
        <f t="shared" si="25"/>
        <v>#DIV/0!</v>
      </c>
      <c r="J67" s="147" t="e">
        <f t="shared" si="26"/>
        <v>#DIV/0!</v>
      </c>
      <c r="K67" s="148" t="e">
        <f t="shared" si="27"/>
        <v>#DIV/0!</v>
      </c>
      <c r="L67" s="149" t="e">
        <f t="shared" si="28"/>
        <v>#DIV/0!</v>
      </c>
    </row>
    <row r="68" spans="1:12" ht="24.75" hidden="1" customHeight="1">
      <c r="A68" s="139"/>
      <c r="B68" s="140"/>
      <c r="C68" s="141"/>
      <c r="D68" s="142">
        <f t="shared" si="22"/>
        <v>0</v>
      </c>
      <c r="E68" s="143"/>
      <c r="F68" s="143"/>
      <c r="G68" s="144">
        <f t="shared" si="23"/>
        <v>0</v>
      </c>
      <c r="H68" s="145" t="e">
        <f t="shared" si="24"/>
        <v>#DIV/0!</v>
      </c>
      <c r="I68" s="146" t="e">
        <f t="shared" si="25"/>
        <v>#DIV/0!</v>
      </c>
      <c r="J68" s="147" t="e">
        <f t="shared" si="26"/>
        <v>#DIV/0!</v>
      </c>
      <c r="K68" s="148" t="e">
        <f t="shared" si="27"/>
        <v>#DIV/0!</v>
      </c>
      <c r="L68" s="149" t="e">
        <f t="shared" si="28"/>
        <v>#DIV/0!</v>
      </c>
    </row>
    <row r="69" spans="1:12" ht="24.75" hidden="1" customHeight="1">
      <c r="A69" s="139"/>
      <c r="B69" s="140"/>
      <c r="C69" s="141"/>
      <c r="D69" s="142">
        <f t="shared" si="22"/>
        <v>0</v>
      </c>
      <c r="E69" s="143"/>
      <c r="F69" s="143"/>
      <c r="G69" s="144">
        <f t="shared" si="23"/>
        <v>0</v>
      </c>
      <c r="H69" s="145" t="e">
        <f t="shared" si="24"/>
        <v>#DIV/0!</v>
      </c>
      <c r="I69" s="146" t="e">
        <f t="shared" si="25"/>
        <v>#DIV/0!</v>
      </c>
      <c r="J69" s="147" t="e">
        <f t="shared" si="26"/>
        <v>#DIV/0!</v>
      </c>
      <c r="K69" s="148" t="e">
        <f t="shared" si="27"/>
        <v>#DIV/0!</v>
      </c>
      <c r="L69" s="149" t="e">
        <f t="shared" si="28"/>
        <v>#DIV/0!</v>
      </c>
    </row>
    <row r="70" spans="1:12" ht="24.75" hidden="1" customHeight="1">
      <c r="A70" s="139"/>
      <c r="B70" s="140"/>
      <c r="C70" s="141"/>
      <c r="D70" s="142">
        <f t="shared" si="22"/>
        <v>0</v>
      </c>
      <c r="E70" s="143"/>
      <c r="F70" s="143"/>
      <c r="G70" s="144">
        <f t="shared" si="23"/>
        <v>0</v>
      </c>
      <c r="H70" s="145" t="e">
        <f t="shared" si="24"/>
        <v>#DIV/0!</v>
      </c>
      <c r="I70" s="146" t="e">
        <f t="shared" si="25"/>
        <v>#DIV/0!</v>
      </c>
      <c r="J70" s="147" t="e">
        <f t="shared" si="26"/>
        <v>#DIV/0!</v>
      </c>
      <c r="K70" s="148" t="e">
        <f t="shared" si="27"/>
        <v>#DIV/0!</v>
      </c>
      <c r="L70" s="149" t="e">
        <f t="shared" si="28"/>
        <v>#DIV/0!</v>
      </c>
    </row>
    <row r="71" spans="1:12" ht="24.75" hidden="1" customHeight="1">
      <c r="A71" s="139"/>
      <c r="B71" s="140"/>
      <c r="C71" s="141"/>
      <c r="D71" s="142">
        <f t="shared" si="22"/>
        <v>0</v>
      </c>
      <c r="E71" s="143"/>
      <c r="F71" s="143"/>
      <c r="G71" s="144">
        <f t="shared" si="23"/>
        <v>0</v>
      </c>
      <c r="H71" s="145" t="e">
        <f t="shared" si="24"/>
        <v>#DIV/0!</v>
      </c>
      <c r="I71" s="146" t="e">
        <f t="shared" si="25"/>
        <v>#DIV/0!</v>
      </c>
      <c r="J71" s="147" t="e">
        <f t="shared" si="26"/>
        <v>#DIV/0!</v>
      </c>
      <c r="K71" s="148" t="e">
        <f t="shared" si="27"/>
        <v>#DIV/0!</v>
      </c>
      <c r="L71" s="149" t="e">
        <f t="shared" si="28"/>
        <v>#DIV/0!</v>
      </c>
    </row>
    <row r="72" spans="1:12" ht="24.75" hidden="1" customHeight="1">
      <c r="A72" s="139"/>
      <c r="B72" s="140"/>
      <c r="C72" s="141"/>
      <c r="D72" s="142">
        <f t="shared" si="22"/>
        <v>0</v>
      </c>
      <c r="E72" s="143"/>
      <c r="F72" s="143"/>
      <c r="G72" s="144">
        <f t="shared" si="23"/>
        <v>0</v>
      </c>
      <c r="H72" s="145" t="e">
        <f t="shared" si="24"/>
        <v>#DIV/0!</v>
      </c>
      <c r="I72" s="146" t="e">
        <f t="shared" si="25"/>
        <v>#DIV/0!</v>
      </c>
      <c r="J72" s="147" t="e">
        <f t="shared" si="26"/>
        <v>#DIV/0!</v>
      </c>
      <c r="K72" s="148" t="e">
        <f t="shared" si="27"/>
        <v>#DIV/0!</v>
      </c>
      <c r="L72" s="149" t="e">
        <f t="shared" si="28"/>
        <v>#DIV/0!</v>
      </c>
    </row>
    <row r="73" spans="1:12" ht="24.75" hidden="1" customHeight="1">
      <c r="A73" s="139"/>
      <c r="B73" s="140"/>
      <c r="C73" s="141"/>
      <c r="D73" s="142">
        <f t="shared" si="22"/>
        <v>0</v>
      </c>
      <c r="E73" s="143"/>
      <c r="F73" s="143"/>
      <c r="G73" s="144">
        <f t="shared" si="23"/>
        <v>0</v>
      </c>
      <c r="H73" s="145" t="e">
        <f t="shared" si="24"/>
        <v>#DIV/0!</v>
      </c>
      <c r="I73" s="146" t="e">
        <f t="shared" si="25"/>
        <v>#DIV/0!</v>
      </c>
      <c r="J73" s="147" t="e">
        <f t="shared" si="26"/>
        <v>#DIV/0!</v>
      </c>
      <c r="K73" s="148" t="e">
        <f t="shared" si="27"/>
        <v>#DIV/0!</v>
      </c>
      <c r="L73" s="149" t="e">
        <f t="shared" si="28"/>
        <v>#DIV/0!</v>
      </c>
    </row>
    <row r="74" spans="1:12" ht="24.75" hidden="1" customHeight="1">
      <c r="A74" s="139"/>
      <c r="B74" s="140"/>
      <c r="C74" s="141"/>
      <c r="D74" s="142">
        <f t="shared" si="22"/>
        <v>0</v>
      </c>
      <c r="E74" s="143"/>
      <c r="F74" s="143"/>
      <c r="G74" s="144">
        <f t="shared" si="23"/>
        <v>0</v>
      </c>
      <c r="H74" s="145" t="e">
        <f t="shared" si="24"/>
        <v>#DIV/0!</v>
      </c>
      <c r="I74" s="146" t="e">
        <f t="shared" si="25"/>
        <v>#DIV/0!</v>
      </c>
      <c r="J74" s="147" t="e">
        <f t="shared" si="26"/>
        <v>#DIV/0!</v>
      </c>
      <c r="K74" s="148" t="e">
        <f t="shared" si="27"/>
        <v>#DIV/0!</v>
      </c>
      <c r="L74" s="149" t="e">
        <f t="shared" si="28"/>
        <v>#DIV/0!</v>
      </c>
    </row>
    <row r="75" spans="1:12" ht="24.75" hidden="1" customHeight="1">
      <c r="A75" s="139"/>
      <c r="B75" s="140"/>
      <c r="C75" s="141"/>
      <c r="D75" s="142">
        <f t="shared" si="22"/>
        <v>0</v>
      </c>
      <c r="E75" s="143"/>
      <c r="F75" s="143"/>
      <c r="G75" s="144">
        <f t="shared" si="23"/>
        <v>0</v>
      </c>
      <c r="H75" s="145" t="e">
        <f t="shared" si="24"/>
        <v>#DIV/0!</v>
      </c>
      <c r="I75" s="146" t="e">
        <f t="shared" si="25"/>
        <v>#DIV/0!</v>
      </c>
      <c r="J75" s="147" t="e">
        <f t="shared" si="26"/>
        <v>#DIV/0!</v>
      </c>
      <c r="K75" s="148" t="e">
        <f t="shared" si="27"/>
        <v>#DIV/0!</v>
      </c>
      <c r="L75" s="149" t="e">
        <f t="shared" si="28"/>
        <v>#DIV/0!</v>
      </c>
    </row>
    <row r="76" spans="1:12" ht="24.75" hidden="1" customHeight="1">
      <c r="A76" s="139"/>
      <c r="B76" s="140"/>
      <c r="C76" s="141"/>
      <c r="D76" s="142">
        <f t="shared" si="22"/>
        <v>0</v>
      </c>
      <c r="E76" s="143"/>
      <c r="F76" s="143"/>
      <c r="G76" s="144">
        <f t="shared" si="23"/>
        <v>0</v>
      </c>
      <c r="H76" s="145" t="e">
        <f t="shared" si="24"/>
        <v>#DIV/0!</v>
      </c>
      <c r="I76" s="146" t="e">
        <f t="shared" si="25"/>
        <v>#DIV/0!</v>
      </c>
      <c r="J76" s="147" t="e">
        <f t="shared" si="26"/>
        <v>#DIV/0!</v>
      </c>
      <c r="K76" s="148" t="e">
        <f t="shared" si="27"/>
        <v>#DIV/0!</v>
      </c>
      <c r="L76" s="149" t="e">
        <f t="shared" si="28"/>
        <v>#DIV/0!</v>
      </c>
    </row>
    <row r="77" spans="1:12" ht="24.75" hidden="1" customHeight="1">
      <c r="A77" s="139"/>
      <c r="B77" s="140"/>
      <c r="C77" s="141"/>
      <c r="D77" s="142">
        <f t="shared" si="22"/>
        <v>0</v>
      </c>
      <c r="E77" s="143"/>
      <c r="F77" s="143"/>
      <c r="G77" s="144">
        <f t="shared" si="23"/>
        <v>0</v>
      </c>
      <c r="H77" s="145" t="e">
        <f t="shared" si="24"/>
        <v>#DIV/0!</v>
      </c>
      <c r="I77" s="146" t="e">
        <f t="shared" si="25"/>
        <v>#DIV/0!</v>
      </c>
      <c r="J77" s="147" t="e">
        <f t="shared" si="26"/>
        <v>#DIV/0!</v>
      </c>
      <c r="K77" s="148" t="e">
        <f t="shared" si="27"/>
        <v>#DIV/0!</v>
      </c>
      <c r="L77" s="149" t="e">
        <f t="shared" si="28"/>
        <v>#DIV/0!</v>
      </c>
    </row>
    <row r="78" spans="1:12" ht="24.75" hidden="1" customHeight="1">
      <c r="A78" s="139"/>
      <c r="B78" s="140"/>
      <c r="C78" s="141"/>
      <c r="D78" s="142">
        <f t="shared" si="22"/>
        <v>0</v>
      </c>
      <c r="E78" s="143"/>
      <c r="F78" s="143"/>
      <c r="G78" s="144">
        <f t="shared" si="23"/>
        <v>0</v>
      </c>
      <c r="H78" s="145" t="e">
        <f t="shared" si="24"/>
        <v>#DIV/0!</v>
      </c>
      <c r="I78" s="146" t="e">
        <f t="shared" si="25"/>
        <v>#DIV/0!</v>
      </c>
      <c r="J78" s="147" t="e">
        <f t="shared" si="26"/>
        <v>#DIV/0!</v>
      </c>
      <c r="K78" s="148" t="e">
        <f t="shared" si="27"/>
        <v>#DIV/0!</v>
      </c>
      <c r="L78" s="149" t="e">
        <f t="shared" si="28"/>
        <v>#DIV/0!</v>
      </c>
    </row>
    <row r="79" spans="1:12" ht="24.75" hidden="1" customHeight="1">
      <c r="A79" s="139"/>
      <c r="B79" s="140"/>
      <c r="C79" s="141"/>
      <c r="D79" s="142">
        <f t="shared" si="22"/>
        <v>0</v>
      </c>
      <c r="E79" s="143"/>
      <c r="F79" s="143"/>
      <c r="G79" s="144">
        <f t="shared" si="23"/>
        <v>0</v>
      </c>
      <c r="H79" s="145" t="e">
        <f t="shared" si="24"/>
        <v>#DIV/0!</v>
      </c>
      <c r="I79" s="146" t="e">
        <f t="shared" si="25"/>
        <v>#DIV/0!</v>
      </c>
      <c r="J79" s="147" t="e">
        <f t="shared" si="26"/>
        <v>#DIV/0!</v>
      </c>
      <c r="K79" s="148" t="e">
        <f t="shared" si="27"/>
        <v>#DIV/0!</v>
      </c>
      <c r="L79" s="149" t="e">
        <f t="shared" si="28"/>
        <v>#DIV/0!</v>
      </c>
    </row>
    <row r="80" spans="1:12" ht="24.75" hidden="1" customHeight="1">
      <c r="A80" s="139"/>
      <c r="B80" s="140"/>
      <c r="C80" s="141"/>
      <c r="D80" s="142">
        <f t="shared" si="22"/>
        <v>0</v>
      </c>
      <c r="E80" s="143"/>
      <c r="F80" s="143"/>
      <c r="G80" s="144">
        <f t="shared" si="23"/>
        <v>0</v>
      </c>
      <c r="H80" s="145" t="e">
        <f t="shared" si="24"/>
        <v>#DIV/0!</v>
      </c>
      <c r="I80" s="146" t="e">
        <f t="shared" si="25"/>
        <v>#DIV/0!</v>
      </c>
      <c r="J80" s="147" t="e">
        <f t="shared" si="26"/>
        <v>#DIV/0!</v>
      </c>
      <c r="K80" s="148" t="e">
        <f t="shared" si="27"/>
        <v>#DIV/0!</v>
      </c>
      <c r="L80" s="149" t="e">
        <f t="shared" si="28"/>
        <v>#DIV/0!</v>
      </c>
    </row>
    <row r="81" spans="1:12" ht="24.75" hidden="1" customHeight="1">
      <c r="A81" s="139"/>
      <c r="B81" s="140"/>
      <c r="C81" s="141"/>
      <c r="D81" s="142">
        <f t="shared" si="22"/>
        <v>0</v>
      </c>
      <c r="E81" s="143"/>
      <c r="F81" s="143"/>
      <c r="G81" s="144">
        <f t="shared" si="23"/>
        <v>0</v>
      </c>
      <c r="H81" s="145" t="e">
        <f t="shared" si="24"/>
        <v>#DIV/0!</v>
      </c>
      <c r="I81" s="146" t="e">
        <f t="shared" si="25"/>
        <v>#DIV/0!</v>
      </c>
      <c r="J81" s="147" t="e">
        <f t="shared" si="26"/>
        <v>#DIV/0!</v>
      </c>
      <c r="K81" s="148" t="e">
        <f t="shared" si="27"/>
        <v>#DIV/0!</v>
      </c>
      <c r="L81" s="149" t="e">
        <f t="shared" si="28"/>
        <v>#DIV/0!</v>
      </c>
    </row>
    <row r="82" spans="1:12" ht="24.75" hidden="1" customHeight="1">
      <c r="A82" s="139"/>
      <c r="B82" s="140"/>
      <c r="C82" s="141"/>
      <c r="D82" s="142">
        <f t="shared" si="22"/>
        <v>0</v>
      </c>
      <c r="E82" s="143"/>
      <c r="F82" s="143"/>
      <c r="G82" s="144">
        <f t="shared" si="23"/>
        <v>0</v>
      </c>
      <c r="H82" s="145" t="e">
        <f t="shared" si="24"/>
        <v>#DIV/0!</v>
      </c>
      <c r="I82" s="146" t="e">
        <f t="shared" si="25"/>
        <v>#DIV/0!</v>
      </c>
      <c r="J82" s="147" t="e">
        <f t="shared" si="26"/>
        <v>#DIV/0!</v>
      </c>
      <c r="K82" s="148" t="e">
        <f t="shared" si="27"/>
        <v>#DIV/0!</v>
      </c>
      <c r="L82" s="149" t="e">
        <f t="shared" si="28"/>
        <v>#DIV/0!</v>
      </c>
    </row>
    <row r="83" spans="1:12" ht="24.75" hidden="1" customHeight="1">
      <c r="A83" s="139"/>
      <c r="B83" s="140"/>
      <c r="C83" s="141"/>
      <c r="D83" s="142">
        <f t="shared" si="22"/>
        <v>0</v>
      </c>
      <c r="E83" s="143"/>
      <c r="F83" s="143"/>
      <c r="G83" s="144">
        <f t="shared" si="23"/>
        <v>0</v>
      </c>
      <c r="H83" s="145" t="e">
        <f t="shared" si="24"/>
        <v>#DIV/0!</v>
      </c>
      <c r="I83" s="146" t="e">
        <f t="shared" si="25"/>
        <v>#DIV/0!</v>
      </c>
      <c r="J83" s="147" t="e">
        <f t="shared" si="26"/>
        <v>#DIV/0!</v>
      </c>
      <c r="K83" s="148" t="e">
        <f t="shared" si="27"/>
        <v>#DIV/0!</v>
      </c>
      <c r="L83" s="149" t="e">
        <f t="shared" si="28"/>
        <v>#DIV/0!</v>
      </c>
    </row>
    <row r="84" spans="1:12" ht="24.95" customHeight="1">
      <c r="A84" s="151" t="s">
        <v>117</v>
      </c>
      <c r="B84" s="152">
        <f t="shared" ref="B84:G84" si="29">SUM(B8:B14)</f>
        <v>61077</v>
      </c>
      <c r="C84" s="153">
        <f t="shared" si="29"/>
        <v>76690</v>
      </c>
      <c r="D84" s="154">
        <f t="shared" si="29"/>
        <v>-15613</v>
      </c>
      <c r="E84" s="155">
        <f t="shared" si="29"/>
        <v>21</v>
      </c>
      <c r="F84" s="156">
        <f t="shared" si="29"/>
        <v>22</v>
      </c>
      <c r="G84" s="155">
        <f t="shared" si="29"/>
        <v>43</v>
      </c>
      <c r="H84" s="157" t="e">
        <f>AVERAGE(H8:H14)</f>
        <v>#DIV/0!</v>
      </c>
      <c r="I84" s="153" t="e">
        <f>AVERAGE(I8:I14)</f>
        <v>#DIV/0!</v>
      </c>
      <c r="J84" s="153" t="e">
        <f>AVERAGE(J8:J14)</f>
        <v>#DIV/0!</v>
      </c>
      <c r="K84" s="158" t="e">
        <f>AVERAGE(K8:K14)</f>
        <v>#DIV/0!</v>
      </c>
      <c r="L84" s="159" t="e">
        <f>AVERAGE(L8:L14)</f>
        <v>#DIV/0!</v>
      </c>
    </row>
    <row r="85" spans="1:12" ht="15">
      <c r="A85" s="90"/>
      <c r="J85" s="91"/>
      <c r="K85" s="92" t="s">
        <v>111</v>
      </c>
      <c r="L85" s="92" t="s">
        <v>112</v>
      </c>
    </row>
    <row r="86" spans="1:12" ht="15">
      <c r="A86" s="90"/>
    </row>
  </sheetData>
  <mergeCells count="5">
    <mergeCell ref="B1:D1"/>
    <mergeCell ref="F1:G1"/>
    <mergeCell ref="B2:D2"/>
    <mergeCell ref="F2:G2"/>
    <mergeCell ref="B3:D3"/>
  </mergeCells>
  <phoneticPr fontId="10"/>
  <pageMargins left="0.69861111111111107" right="0.69861111111111107" top="0.75" bottom="0.75" header="0.3" footer="0.3"/>
  <pageSetup paperSize="9" firstPageNumber="4294963191"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6"/>
  <sheetViews>
    <sheetView topLeftCell="A25" zoomScaleSheetLayoutView="100" workbookViewId="0">
      <selection activeCell="A58" sqref="A58"/>
    </sheetView>
  </sheetViews>
  <sheetFormatPr defaultColWidth="8.875" defaultRowHeight="13.5"/>
  <cols>
    <col min="1" max="1" width="108" bestFit="1" customWidth="1"/>
  </cols>
  <sheetData>
    <row r="1" spans="1:9">
      <c r="A1" s="50" t="s">
        <v>53</v>
      </c>
      <c r="B1" s="51"/>
      <c r="C1" s="51"/>
      <c r="D1" s="51"/>
      <c r="E1" s="51"/>
      <c r="F1" s="51"/>
      <c r="G1" s="51"/>
      <c r="H1" s="51"/>
      <c r="I1" s="49"/>
    </row>
    <row r="2" spans="1:9">
      <c r="A2" s="52" t="s">
        <v>54</v>
      </c>
      <c r="B2" s="53"/>
      <c r="C2" s="53"/>
      <c r="D2" s="53"/>
      <c r="E2" s="53"/>
      <c r="F2" s="53"/>
      <c r="G2" s="53"/>
      <c r="H2" s="53"/>
      <c r="I2" s="49"/>
    </row>
    <row r="3" spans="1:9">
      <c r="A3" s="56" t="s">
        <v>75</v>
      </c>
      <c r="D3" s="49"/>
    </row>
    <row r="4" spans="1:9">
      <c r="A4" s="56" t="s">
        <v>76</v>
      </c>
      <c r="D4" s="49"/>
    </row>
    <row r="5" spans="1:9">
      <c r="A5" s="56" t="s">
        <v>77</v>
      </c>
      <c r="D5" s="49"/>
    </row>
    <row r="6" spans="1:9">
      <c r="A6" s="56" t="s">
        <v>97</v>
      </c>
      <c r="D6" s="49"/>
    </row>
    <row r="7" spans="1:9">
      <c r="A7" s="56" t="s">
        <v>78</v>
      </c>
    </row>
    <row r="8" spans="1:9">
      <c r="A8" s="56" t="s">
        <v>79</v>
      </c>
    </row>
    <row r="9" spans="1:9">
      <c r="A9" s="56" t="s">
        <v>98</v>
      </c>
    </row>
    <row r="10" spans="1:9">
      <c r="A10" s="56" t="s">
        <v>114</v>
      </c>
    </row>
    <row r="11" spans="1:9">
      <c r="A11" s="56" t="s">
        <v>80</v>
      </c>
    </row>
    <row r="12" spans="1:9">
      <c r="A12" s="56" t="s">
        <v>99</v>
      </c>
    </row>
    <row r="13" spans="1:9">
      <c r="A13" s="49"/>
    </row>
    <row r="15" spans="1:9">
      <c r="A15" t="s">
        <v>55</v>
      </c>
    </row>
    <row r="16" spans="1:9">
      <c r="A16" s="11" t="s">
        <v>115</v>
      </c>
    </row>
    <row r="17" spans="1:1">
      <c r="A17" s="11" t="s">
        <v>94</v>
      </c>
    </row>
    <row r="18" spans="1:1">
      <c r="A18" s="11" t="s">
        <v>96</v>
      </c>
    </row>
    <row r="19" spans="1:1">
      <c r="A19" s="11" t="s">
        <v>95</v>
      </c>
    </row>
    <row r="22" spans="1:1">
      <c r="A22" s="11" t="s">
        <v>103</v>
      </c>
    </row>
    <row r="23" spans="1:1">
      <c r="A23" s="11" t="s">
        <v>113</v>
      </c>
    </row>
    <row r="24" spans="1:1">
      <c r="A24" s="11" t="s">
        <v>104</v>
      </c>
    </row>
    <row r="25" spans="1:1">
      <c r="A25" s="11" t="s">
        <v>100</v>
      </c>
    </row>
    <row r="26" spans="1:1">
      <c r="A26" s="11" t="s">
        <v>101</v>
      </c>
    </row>
    <row r="27" spans="1:1">
      <c r="A27" s="11" t="s">
        <v>102</v>
      </c>
    </row>
    <row r="28" spans="1:1">
      <c r="A28" s="11"/>
    </row>
    <row r="29" spans="1:1">
      <c r="A29" s="11"/>
    </row>
    <row r="30" spans="1:1">
      <c r="A30" s="253">
        <v>45142</v>
      </c>
    </row>
    <row r="31" spans="1:1">
      <c r="A31" s="11" t="s">
        <v>246</v>
      </c>
    </row>
    <row r="32" spans="1:1">
      <c r="A32" s="11" t="s">
        <v>251</v>
      </c>
    </row>
    <row r="33" spans="1:1">
      <c r="A33" s="11" t="s">
        <v>250</v>
      </c>
    </row>
    <row r="34" spans="1:1">
      <c r="A34" s="11" t="s">
        <v>252</v>
      </c>
    </row>
    <row r="35" spans="1:1">
      <c r="A35" s="11" t="s">
        <v>247</v>
      </c>
    </row>
    <row r="36" spans="1:1">
      <c r="A36" s="11" t="s">
        <v>248</v>
      </c>
    </row>
    <row r="37" spans="1:1">
      <c r="A37" s="11" t="s">
        <v>249</v>
      </c>
    </row>
    <row r="40" spans="1:1">
      <c r="A40" s="253">
        <v>45149</v>
      </c>
    </row>
    <row r="41" spans="1:1">
      <c r="A41" s="11" t="s">
        <v>280</v>
      </c>
    </row>
    <row r="42" spans="1:1">
      <c r="A42" s="11"/>
    </row>
    <row r="43" spans="1:1">
      <c r="A43" s="11" t="s">
        <v>281</v>
      </c>
    </row>
    <row r="44" spans="1:1">
      <c r="A44" s="11" t="s">
        <v>282</v>
      </c>
    </row>
    <row r="46" spans="1:1">
      <c r="A46" s="11" t="s">
        <v>283</v>
      </c>
    </row>
    <row r="47" spans="1:1">
      <c r="A47" s="11" t="s">
        <v>284</v>
      </c>
    </row>
    <row r="48" spans="1:1">
      <c r="A48" s="11" t="s">
        <v>285</v>
      </c>
    </row>
    <row r="49" spans="1:1">
      <c r="A49" s="11" t="s">
        <v>286</v>
      </c>
    </row>
    <row r="50" spans="1:1">
      <c r="A50" s="273"/>
    </row>
    <row r="51" spans="1:1">
      <c r="A51" s="273" t="s">
        <v>289</v>
      </c>
    </row>
    <row r="52" spans="1:1">
      <c r="A52" s="11" t="s">
        <v>290</v>
      </c>
    </row>
    <row r="53" spans="1:1">
      <c r="A53" s="11" t="s">
        <v>291</v>
      </c>
    </row>
    <row r="55" spans="1:1">
      <c r="A55" s="11" t="s">
        <v>287</v>
      </c>
    </row>
    <row r="56" spans="1:1">
      <c r="A56" s="11" t="s">
        <v>288</v>
      </c>
    </row>
  </sheetData>
  <phoneticPr fontId="10"/>
  <pageMargins left="0.75" right="0.75" top="1" bottom="1" header="0.51111111111111107" footer="0.51111111111111107"/>
  <pageSetup paperSize="9" firstPageNumber="429496319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B42CA-A356-4464-B10A-7B07A88FFA12}">
  <dimension ref="A1:P70"/>
  <sheetViews>
    <sheetView topLeftCell="D1" zoomScaleNormal="100" workbookViewId="0">
      <selection activeCell="N11" sqref="N11"/>
    </sheetView>
  </sheetViews>
  <sheetFormatPr defaultRowHeight="13.5"/>
  <cols>
    <col min="1" max="2" width="17.125" style="58" customWidth="1"/>
    <col min="3" max="3" width="1.375" style="58" customWidth="1"/>
    <col min="4" max="4" width="17.125" style="58" customWidth="1"/>
    <col min="5" max="5" width="21.625" style="58" bestFit="1" customWidth="1"/>
    <col min="6" max="6" width="1.375" style="58" customWidth="1"/>
    <col min="7" max="7" width="17.125" style="58" customWidth="1"/>
    <col min="8" max="8" width="17.125" style="57" customWidth="1"/>
    <col min="9" max="9" width="1.375" style="58" customWidth="1"/>
    <col min="10" max="11" width="17.125" style="58" customWidth="1"/>
    <col min="12" max="12" width="1.375" style="58" customWidth="1"/>
    <col min="13" max="16384" width="9" style="58"/>
  </cols>
  <sheetData>
    <row r="1" spans="1:11" ht="18.75" customHeight="1" thickBot="1">
      <c r="A1" s="294" t="s">
        <v>81</v>
      </c>
      <c r="B1" s="295"/>
      <c r="C1" s="57"/>
      <c r="D1" s="290" t="s">
        <v>81</v>
      </c>
      <c r="E1" s="291"/>
      <c r="F1" s="57"/>
      <c r="G1" s="290" t="s">
        <v>81</v>
      </c>
      <c r="H1" s="291"/>
      <c r="I1" s="57"/>
      <c r="J1" s="290" t="s">
        <v>81</v>
      </c>
      <c r="K1" s="291"/>
    </row>
    <row r="2" spans="1:11" ht="18.75" customHeight="1">
      <c r="A2" s="94" t="s">
        <v>82</v>
      </c>
      <c r="B2" s="95">
        <v>157.05000000000001</v>
      </c>
      <c r="D2" s="94" t="s">
        <v>82</v>
      </c>
      <c r="E2" s="95">
        <v>1.65706</v>
      </c>
      <c r="G2" s="94" t="s">
        <v>82</v>
      </c>
      <c r="H2" s="95">
        <v>1.95139</v>
      </c>
      <c r="J2" s="94" t="s">
        <v>82</v>
      </c>
      <c r="K2" s="95">
        <v>157.03</v>
      </c>
    </row>
    <row r="3" spans="1:11" ht="18.75" customHeight="1">
      <c r="A3" s="96" t="s">
        <v>83</v>
      </c>
      <c r="B3" s="97">
        <v>157.49600000000001</v>
      </c>
      <c r="D3" s="96" t="s">
        <v>83</v>
      </c>
      <c r="E3" s="97">
        <v>1.6555500000000001</v>
      </c>
      <c r="G3" s="96" t="s">
        <v>83</v>
      </c>
      <c r="H3" s="97">
        <v>1.9483600000000001</v>
      </c>
      <c r="J3" s="96" t="s">
        <v>83</v>
      </c>
      <c r="K3" s="97">
        <v>157.49600000000001</v>
      </c>
    </row>
    <row r="4" spans="1:11" ht="18.75" customHeight="1">
      <c r="A4" s="96" t="s">
        <v>84</v>
      </c>
      <c r="B4" s="98">
        <v>156.07499999999999</v>
      </c>
      <c r="D4" s="96" t="s">
        <v>84</v>
      </c>
      <c r="E4" s="98">
        <v>1.6517599999999999</v>
      </c>
      <c r="G4" s="96" t="s">
        <v>84</v>
      </c>
      <c r="H4" s="98">
        <v>1.9434499999999999</v>
      </c>
      <c r="J4" s="96" t="s">
        <v>84</v>
      </c>
      <c r="K4" s="98">
        <v>153.29599999999999</v>
      </c>
    </row>
    <row r="5" spans="1:11" ht="18.75" customHeight="1">
      <c r="A5" s="96" t="s">
        <v>85</v>
      </c>
      <c r="B5" s="99">
        <f>B4+(B4-B2)</f>
        <v>155.09999999999997</v>
      </c>
      <c r="D5" s="96" t="s">
        <v>85</v>
      </c>
      <c r="E5" s="99">
        <v>0.63114999999999999</v>
      </c>
      <c r="G5" s="96" t="s">
        <v>85</v>
      </c>
      <c r="H5" s="99">
        <f>H4+(H4-H2)</f>
        <v>1.9355099999999998</v>
      </c>
      <c r="J5" s="96" t="s">
        <v>85</v>
      </c>
      <c r="K5" s="99">
        <f>K4+(K4-K2)</f>
        <v>149.56199999999998</v>
      </c>
    </row>
    <row r="6" spans="1:11" ht="18.75" customHeight="1">
      <c r="A6" s="96" t="s">
        <v>86</v>
      </c>
      <c r="B6" s="100">
        <f>(B4-B5)/(B3-B4)</f>
        <v>0.68613652357495325</v>
      </c>
      <c r="D6" s="96" t="s">
        <v>86</v>
      </c>
      <c r="E6" s="100">
        <f>(E4-E5)/(E3-E4)</f>
        <v>269.29023746700551</v>
      </c>
      <c r="G6" s="96" t="s">
        <v>86</v>
      </c>
      <c r="H6" s="212">
        <f>(H4-H5)/(H3-H4)</f>
        <v>1.617107942973472</v>
      </c>
      <c r="J6" s="96" t="s">
        <v>86</v>
      </c>
      <c r="K6" s="100">
        <f>(K4-K5)/(K3-K4)</f>
        <v>0.88904761904761753</v>
      </c>
    </row>
    <row r="7" spans="1:11" ht="18.75" customHeight="1">
      <c r="A7" s="96" t="s">
        <v>71</v>
      </c>
      <c r="B7" s="102"/>
      <c r="D7" s="96" t="s">
        <v>71</v>
      </c>
      <c r="E7" s="101">
        <v>45124</v>
      </c>
      <c r="G7" s="96" t="s">
        <v>71</v>
      </c>
      <c r="H7" s="102"/>
      <c r="J7" s="96" t="s">
        <v>71</v>
      </c>
      <c r="K7" s="102"/>
    </row>
    <row r="8" spans="1:11" ht="18.75" customHeight="1">
      <c r="A8" s="96" t="s">
        <v>56</v>
      </c>
      <c r="B8" s="102" t="s">
        <v>93</v>
      </c>
      <c r="D8" s="96" t="s">
        <v>56</v>
      </c>
      <c r="E8" s="102" t="s">
        <v>170</v>
      </c>
      <c r="G8" s="96" t="s">
        <v>56</v>
      </c>
      <c r="H8" s="102" t="s">
        <v>93</v>
      </c>
      <c r="J8" s="96" t="s">
        <v>56</v>
      </c>
      <c r="K8" s="102" t="s">
        <v>175</v>
      </c>
    </row>
    <row r="9" spans="1:11" ht="18.75" customHeight="1">
      <c r="A9" s="96" t="s">
        <v>87</v>
      </c>
      <c r="B9" s="100">
        <f>B4-B5</f>
        <v>0.97500000000002274</v>
      </c>
      <c r="D9" s="96" t="s">
        <v>87</v>
      </c>
      <c r="E9" s="100">
        <f>E4-E5</f>
        <v>1.02061</v>
      </c>
      <c r="G9" s="96" t="s">
        <v>87</v>
      </c>
      <c r="H9" s="212">
        <f>H4-H5</f>
        <v>7.9400000000000581E-3</v>
      </c>
      <c r="J9" s="96" t="s">
        <v>87</v>
      </c>
      <c r="K9" s="100">
        <f>K4-K5</f>
        <v>3.7340000000000089</v>
      </c>
    </row>
    <row r="10" spans="1:11" ht="18.75" customHeight="1">
      <c r="A10" s="96" t="s">
        <v>88</v>
      </c>
      <c r="B10" s="102">
        <v>300000</v>
      </c>
      <c r="D10" s="96" t="s">
        <v>88</v>
      </c>
      <c r="E10" s="102">
        <v>300000</v>
      </c>
      <c r="G10" s="96" t="s">
        <v>88</v>
      </c>
      <c r="H10" s="102">
        <v>300000</v>
      </c>
      <c r="J10" s="96" t="s">
        <v>88</v>
      </c>
      <c r="K10" s="102">
        <v>300000</v>
      </c>
    </row>
    <row r="11" spans="1:11" ht="18.75" customHeight="1">
      <c r="A11" s="96" t="s">
        <v>89</v>
      </c>
      <c r="B11" s="102">
        <v>0.03</v>
      </c>
      <c r="D11" s="96" t="s">
        <v>89</v>
      </c>
      <c r="E11" s="102">
        <v>0.02</v>
      </c>
      <c r="G11" s="96" t="s">
        <v>89</v>
      </c>
      <c r="H11" s="102">
        <v>0.02</v>
      </c>
      <c r="J11" s="96" t="s">
        <v>89</v>
      </c>
      <c r="K11" s="102">
        <v>0.02</v>
      </c>
    </row>
    <row r="12" spans="1:11" ht="18.75" customHeight="1" thickBot="1">
      <c r="A12" s="108" t="s">
        <v>90</v>
      </c>
      <c r="B12" s="109">
        <f>100*(B3-B4)</f>
        <v>142.10000000000207</v>
      </c>
      <c r="D12" s="108" t="s">
        <v>90</v>
      </c>
      <c r="E12" s="109">
        <f>100*(E3-E4)</f>
        <v>0.37900000000001821</v>
      </c>
      <c r="G12" s="108" t="s">
        <v>90</v>
      </c>
      <c r="H12" s="109">
        <f>100*(H3-H4)</f>
        <v>0.4910000000000192</v>
      </c>
      <c r="J12" s="108" t="s">
        <v>90</v>
      </c>
      <c r="K12" s="109">
        <f>100*(K3-K4)</f>
        <v>420.00000000000171</v>
      </c>
    </row>
    <row r="13" spans="1:11" ht="9.9499999999999993" customHeight="1" thickBot="1">
      <c r="A13" s="110"/>
      <c r="B13" s="111"/>
      <c r="D13" s="110"/>
      <c r="E13" s="111"/>
      <c r="G13" s="110"/>
      <c r="H13" s="111"/>
      <c r="J13" s="110"/>
      <c r="K13" s="111"/>
    </row>
    <row r="14" spans="1:11" ht="18.75" customHeight="1">
      <c r="A14" s="104" t="s">
        <v>58</v>
      </c>
      <c r="B14" s="112">
        <f>B10*B11/B15/B12/B16*100</f>
        <v>0.59409317317698296</v>
      </c>
      <c r="D14" s="104" t="s">
        <v>58</v>
      </c>
      <c r="E14" s="112" t="e">
        <f>E10*E11/#REF!/E12/E16</f>
        <v>#REF!</v>
      </c>
      <c r="G14" s="104" t="s">
        <v>58</v>
      </c>
      <c r="H14" s="214">
        <f>H10*H11/H15/H16*100</f>
        <v>27.358271613832525</v>
      </c>
      <c r="J14" s="104" t="s">
        <v>58</v>
      </c>
      <c r="K14" s="112">
        <f>K10*K11/K15/K12/K16*100</f>
        <v>0.1186948973775782</v>
      </c>
    </row>
    <row r="15" spans="1:11" ht="18.75" customHeight="1">
      <c r="A15" s="96" t="s">
        <v>90</v>
      </c>
      <c r="B15" s="119">
        <v>58.9</v>
      </c>
      <c r="D15" s="96" t="s">
        <v>90</v>
      </c>
      <c r="E15" s="119">
        <f>E3-E4</f>
        <v>3.7900000000001821E-3</v>
      </c>
      <c r="G15" s="96" t="s">
        <v>90</v>
      </c>
      <c r="H15" s="213">
        <v>121.1</v>
      </c>
      <c r="J15" s="96" t="s">
        <v>90</v>
      </c>
      <c r="K15" s="119">
        <v>77.8</v>
      </c>
    </row>
    <row r="16" spans="1:11" ht="18.75" customHeight="1" thickBot="1">
      <c r="A16" s="103" t="s">
        <v>91</v>
      </c>
      <c r="B16" s="120">
        <v>181</v>
      </c>
      <c r="D16" s="103" t="s">
        <v>91</v>
      </c>
      <c r="E16" s="211">
        <v>144</v>
      </c>
      <c r="G16" s="103" t="s">
        <v>91</v>
      </c>
      <c r="H16" s="215">
        <v>181.1</v>
      </c>
      <c r="J16" s="103" t="s">
        <v>91</v>
      </c>
      <c r="K16" s="120">
        <v>154.69999999999999</v>
      </c>
    </row>
    <row r="17" spans="1:11" ht="18.75" customHeight="1" thickBot="1">
      <c r="A17" s="93"/>
      <c r="B17" s="93"/>
    </row>
    <row r="18" spans="1:11" ht="18.75" customHeight="1" thickBot="1">
      <c r="A18" s="296" t="s">
        <v>92</v>
      </c>
      <c r="B18" s="297"/>
      <c r="D18" s="292" t="s">
        <v>92</v>
      </c>
      <c r="E18" s="293"/>
      <c r="G18" s="292" t="s">
        <v>92</v>
      </c>
      <c r="H18" s="293"/>
      <c r="J18" s="292" t="s">
        <v>92</v>
      </c>
      <c r="K18" s="293"/>
    </row>
    <row r="19" spans="1:11" ht="18.75" customHeight="1">
      <c r="A19" s="104" t="s">
        <v>85</v>
      </c>
      <c r="B19" s="105">
        <f>B20+(B20-B22)</f>
        <v>140.357</v>
      </c>
      <c r="D19" s="104" t="s">
        <v>85</v>
      </c>
      <c r="E19" s="105">
        <f>E20+(E20-E22)</f>
        <v>0.89383999999999997</v>
      </c>
      <c r="G19" s="104" t="s">
        <v>85</v>
      </c>
      <c r="H19" s="105">
        <f>H20+(H20-H22)</f>
        <v>0</v>
      </c>
      <c r="J19" s="104" t="s">
        <v>85</v>
      </c>
      <c r="K19" s="105">
        <f>K20+(K20-K22)</f>
        <v>0</v>
      </c>
    </row>
    <row r="20" spans="1:11" ht="18.75" customHeight="1">
      <c r="A20" s="96" t="s">
        <v>84</v>
      </c>
      <c r="B20" s="98">
        <v>139.161</v>
      </c>
      <c r="D20" s="96" t="s">
        <v>84</v>
      </c>
      <c r="E20" s="98">
        <v>0.89210999999999996</v>
      </c>
      <c r="G20" s="96" t="s">
        <v>84</v>
      </c>
      <c r="H20" s="98"/>
      <c r="J20" s="96" t="s">
        <v>84</v>
      </c>
      <c r="K20" s="98"/>
    </row>
    <row r="21" spans="1:11" ht="18.75" customHeight="1" thickBot="1">
      <c r="A21" s="96" t="s">
        <v>83</v>
      </c>
      <c r="B21" s="97">
        <v>138.309</v>
      </c>
      <c r="D21" s="96" t="s">
        <v>83</v>
      </c>
      <c r="E21" s="97">
        <v>0.89032999999999995</v>
      </c>
      <c r="G21" s="96" t="s">
        <v>83</v>
      </c>
      <c r="H21" s="97"/>
      <c r="J21" s="96" t="s">
        <v>83</v>
      </c>
      <c r="K21" s="97"/>
    </row>
    <row r="22" spans="1:11" ht="18.75" customHeight="1">
      <c r="A22" s="106" t="s">
        <v>82</v>
      </c>
      <c r="B22" s="102">
        <v>137.965</v>
      </c>
      <c r="D22" s="106" t="s">
        <v>82</v>
      </c>
      <c r="E22" s="95">
        <v>0.89037999999999995</v>
      </c>
      <c r="G22" s="106" t="s">
        <v>82</v>
      </c>
      <c r="H22" s="102"/>
      <c r="J22" s="106" t="s">
        <v>82</v>
      </c>
      <c r="K22" s="102"/>
    </row>
    <row r="23" spans="1:11" ht="18.75" customHeight="1">
      <c r="A23" s="96" t="s">
        <v>86</v>
      </c>
      <c r="B23" s="100">
        <f>(B19-B20)/(B20-B21)</f>
        <v>1.4037558685445921</v>
      </c>
      <c r="D23" s="96" t="s">
        <v>86</v>
      </c>
      <c r="E23" s="100">
        <f>(E19-E20)/(E20-E21)</f>
        <v>0.97191011235955371</v>
      </c>
      <c r="G23" s="96" t="s">
        <v>86</v>
      </c>
      <c r="H23" s="212" t="e">
        <f>(H19-H20)/(H20-H21)</f>
        <v>#DIV/0!</v>
      </c>
      <c r="J23" s="96" t="s">
        <v>86</v>
      </c>
      <c r="K23" s="100" t="e">
        <f>(K19-K20)/(K20-K21)</f>
        <v>#DIV/0!</v>
      </c>
    </row>
    <row r="24" spans="1:11" ht="18.75" customHeight="1">
      <c r="A24" s="96" t="s">
        <v>87</v>
      </c>
      <c r="B24" s="107">
        <f>B19-B20</f>
        <v>1.195999999999998</v>
      </c>
      <c r="D24" s="96" t="s">
        <v>87</v>
      </c>
      <c r="E24" s="107">
        <f>E19-E20</f>
        <v>1.7300000000000093E-3</v>
      </c>
      <c r="G24" s="96" t="s">
        <v>87</v>
      </c>
      <c r="H24" s="213">
        <f>H19-H20</f>
        <v>0</v>
      </c>
      <c r="J24" s="96" t="s">
        <v>87</v>
      </c>
      <c r="K24" s="107">
        <f>K19-K20</f>
        <v>0</v>
      </c>
    </row>
    <row r="25" spans="1:11" ht="18.75" customHeight="1">
      <c r="A25" s="96" t="s">
        <v>88</v>
      </c>
      <c r="B25" s="102">
        <v>300000</v>
      </c>
      <c r="D25" s="96" t="s">
        <v>88</v>
      </c>
      <c r="E25" s="102">
        <v>300000</v>
      </c>
      <c r="G25" s="96" t="s">
        <v>88</v>
      </c>
      <c r="H25" s="102">
        <v>400000</v>
      </c>
      <c r="J25" s="96" t="s">
        <v>88</v>
      </c>
      <c r="K25" s="102">
        <v>300000</v>
      </c>
    </row>
    <row r="26" spans="1:11" ht="18.75" customHeight="1">
      <c r="A26" s="96" t="s">
        <v>89</v>
      </c>
      <c r="B26" s="102">
        <v>0.02</v>
      </c>
      <c r="D26" s="96" t="s">
        <v>89</v>
      </c>
      <c r="E26" s="102">
        <v>0.02</v>
      </c>
      <c r="G26" s="96" t="s">
        <v>89</v>
      </c>
      <c r="H26" s="102">
        <v>0.5</v>
      </c>
      <c r="J26" s="96" t="s">
        <v>89</v>
      </c>
      <c r="K26" s="102">
        <v>0.02</v>
      </c>
    </row>
    <row r="27" spans="1:11" ht="18.75" customHeight="1" thickBot="1">
      <c r="A27" s="96" t="s">
        <v>90</v>
      </c>
      <c r="B27" s="100">
        <f>100*(B20-B21)</f>
        <v>85.200000000000387</v>
      </c>
      <c r="D27" s="96" t="s">
        <v>90</v>
      </c>
      <c r="E27" s="100">
        <f>100*(E20-E21)</f>
        <v>0.17800000000000038</v>
      </c>
      <c r="G27" s="96" t="s">
        <v>90</v>
      </c>
      <c r="H27" s="212">
        <f>100*(H20-H21)</f>
        <v>0</v>
      </c>
      <c r="J27" s="96" t="s">
        <v>90</v>
      </c>
      <c r="K27" s="100">
        <f>100*(K20-K21)</f>
        <v>0</v>
      </c>
    </row>
    <row r="28" spans="1:11" ht="9.9499999999999993" customHeight="1" thickBot="1">
      <c r="A28" s="113"/>
      <c r="B28" s="114"/>
      <c r="D28" s="113"/>
      <c r="E28" s="114"/>
      <c r="G28" s="113"/>
      <c r="H28" s="216"/>
      <c r="J28" s="113"/>
      <c r="K28" s="114"/>
    </row>
    <row r="29" spans="1:11" ht="18.75" customHeight="1">
      <c r="A29" s="115" t="s">
        <v>58</v>
      </c>
      <c r="B29" s="116">
        <f>B25*B26/B27/B31*100</f>
        <v>50.809909964839321</v>
      </c>
      <c r="D29" s="115" t="s">
        <v>58</v>
      </c>
      <c r="E29" s="116">
        <f>E25*E26/E27/E31*100</f>
        <v>14836.208260800728</v>
      </c>
      <c r="G29" s="115" t="s">
        <v>58</v>
      </c>
      <c r="H29" s="217">
        <f>H25*H26/H30/H31*100</f>
        <v>3448.275862068966</v>
      </c>
      <c r="J29" s="115" t="s">
        <v>58</v>
      </c>
      <c r="K29" s="116" t="e">
        <f>K25*K26/K27/K31*100</f>
        <v>#DIV/0!</v>
      </c>
    </row>
    <row r="30" spans="1:11" ht="18.75" customHeight="1">
      <c r="A30" s="117" t="s">
        <v>90</v>
      </c>
      <c r="B30" s="121">
        <v>85.2</v>
      </c>
      <c r="D30" s="117" t="s">
        <v>90</v>
      </c>
      <c r="E30" s="121">
        <v>58.9</v>
      </c>
      <c r="G30" s="117" t="s">
        <v>90</v>
      </c>
      <c r="H30" s="218">
        <v>58</v>
      </c>
      <c r="J30" s="117" t="s">
        <v>90</v>
      </c>
      <c r="K30" s="121">
        <v>58.9</v>
      </c>
    </row>
    <row r="31" spans="1:11" ht="18.75" customHeight="1" thickBot="1">
      <c r="A31" s="118" t="s">
        <v>91</v>
      </c>
      <c r="B31" s="122">
        <v>138.6</v>
      </c>
      <c r="D31" s="118" t="s">
        <v>91</v>
      </c>
      <c r="E31" s="122">
        <v>227.2</v>
      </c>
      <c r="G31" s="118" t="s">
        <v>91</v>
      </c>
      <c r="H31" s="219">
        <v>100</v>
      </c>
      <c r="J31" s="118" t="s">
        <v>91</v>
      </c>
      <c r="K31" s="122">
        <v>180</v>
      </c>
    </row>
    <row r="70" spans="5:16" ht="21">
      <c r="E70" s="58" ph="1"/>
      <c r="P70" s="58" ph="1"/>
    </row>
  </sheetData>
  <mergeCells count="8">
    <mergeCell ref="J1:K1"/>
    <mergeCell ref="D18:E18"/>
    <mergeCell ref="G18:H18"/>
    <mergeCell ref="J18:K18"/>
    <mergeCell ref="A1:B1"/>
    <mergeCell ref="A18:B18"/>
    <mergeCell ref="D1:E1"/>
    <mergeCell ref="G1:H1"/>
  </mergeCells>
  <phoneticPr fontId="1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28641-A1C0-42C5-A15D-4C640D3001BF}">
  <dimension ref="A1:E39"/>
  <sheetViews>
    <sheetView topLeftCell="A7" workbookViewId="0">
      <selection activeCell="E29" sqref="E29"/>
    </sheetView>
  </sheetViews>
  <sheetFormatPr defaultRowHeight="13.5"/>
  <cols>
    <col min="1" max="1" width="12.125" style="249" bestFit="1" customWidth="1"/>
    <col min="2" max="2" width="9.125" style="250" bestFit="1" customWidth="1"/>
    <col min="3" max="3" width="36.625" style="250" bestFit="1" customWidth="1"/>
    <col min="4" max="4" width="9" style="250"/>
    <col min="5" max="5" width="16.625" style="250" bestFit="1" customWidth="1"/>
  </cols>
  <sheetData>
    <row r="1" spans="1:5">
      <c r="A1" s="243">
        <v>45134</v>
      </c>
      <c r="B1" s="242" t="s">
        <v>229</v>
      </c>
      <c r="C1" s="242" t="s">
        <v>232</v>
      </c>
      <c r="D1" s="242" t="s">
        <v>202</v>
      </c>
      <c r="E1" s="245" t="s">
        <v>231</v>
      </c>
    </row>
    <row r="2" spans="1:5">
      <c r="A2" s="244"/>
      <c r="B2" s="242" t="s">
        <v>230</v>
      </c>
      <c r="C2" s="242" t="s">
        <v>233</v>
      </c>
      <c r="D2" s="242" t="s">
        <v>202</v>
      </c>
      <c r="E2" s="245" t="s">
        <v>231</v>
      </c>
    </row>
    <row r="3" spans="1:5">
      <c r="A3" s="244"/>
      <c r="B3" s="242"/>
      <c r="C3" s="242"/>
      <c r="D3" s="242"/>
      <c r="E3" s="245"/>
    </row>
    <row r="4" spans="1:5">
      <c r="A4" s="244"/>
      <c r="B4" s="242" t="s">
        <v>225</v>
      </c>
      <c r="C4" s="242" t="s">
        <v>234</v>
      </c>
      <c r="D4" s="242" t="s">
        <v>202</v>
      </c>
      <c r="E4" s="298" t="s">
        <v>239</v>
      </c>
    </row>
    <row r="5" spans="1:5">
      <c r="A5" s="244"/>
      <c r="B5" s="242" t="s">
        <v>225</v>
      </c>
      <c r="C5" s="242" t="s">
        <v>235</v>
      </c>
      <c r="D5" s="242" t="s">
        <v>202</v>
      </c>
      <c r="E5" s="300"/>
    </row>
    <row r="6" spans="1:5">
      <c r="A6" s="244"/>
      <c r="B6" s="242" t="s">
        <v>225</v>
      </c>
      <c r="C6" s="242" t="s">
        <v>236</v>
      </c>
      <c r="D6" s="242" t="s">
        <v>202</v>
      </c>
      <c r="E6" s="299"/>
    </row>
    <row r="7" spans="1:5">
      <c r="A7" s="244"/>
      <c r="B7" s="242"/>
      <c r="C7" s="242"/>
      <c r="D7" s="242"/>
      <c r="E7" s="245"/>
    </row>
    <row r="8" spans="1:5">
      <c r="A8" s="243">
        <v>45140</v>
      </c>
      <c r="B8" s="242" t="s">
        <v>225</v>
      </c>
      <c r="C8" s="242" t="s">
        <v>228</v>
      </c>
      <c r="D8" s="242" t="s">
        <v>173</v>
      </c>
      <c r="E8" s="298" t="s">
        <v>237</v>
      </c>
    </row>
    <row r="9" spans="1:5">
      <c r="A9" s="244"/>
      <c r="B9" s="242" t="s">
        <v>226</v>
      </c>
      <c r="C9" s="242" t="s">
        <v>227</v>
      </c>
      <c r="D9" s="242" t="s">
        <v>173</v>
      </c>
      <c r="E9" s="299"/>
    </row>
    <row r="10" spans="1:5">
      <c r="A10" s="244"/>
      <c r="B10" s="242"/>
      <c r="C10" s="242"/>
      <c r="D10" s="242"/>
      <c r="E10" s="242"/>
    </row>
    <row r="11" spans="1:5">
      <c r="A11" s="244"/>
      <c r="B11" s="242" t="s">
        <v>225</v>
      </c>
      <c r="C11" s="242" t="s">
        <v>243</v>
      </c>
      <c r="D11" s="242" t="s">
        <v>173</v>
      </c>
      <c r="E11" s="298" t="s">
        <v>240</v>
      </c>
    </row>
    <row r="12" spans="1:5">
      <c r="A12" s="244"/>
      <c r="B12" s="242" t="s">
        <v>225</v>
      </c>
      <c r="C12" s="242" t="s">
        <v>238</v>
      </c>
      <c r="D12" s="242" t="s">
        <v>173</v>
      </c>
      <c r="E12" s="299"/>
    </row>
    <row r="13" spans="1:5">
      <c r="A13" s="244"/>
      <c r="B13" s="242"/>
      <c r="C13" s="242"/>
      <c r="D13" s="242"/>
      <c r="E13" s="242"/>
    </row>
    <row r="14" spans="1:5">
      <c r="A14" s="243">
        <v>45141</v>
      </c>
      <c r="B14" s="242" t="s">
        <v>225</v>
      </c>
      <c r="C14" s="242" t="s">
        <v>241</v>
      </c>
      <c r="D14" s="242"/>
      <c r="E14" s="242" t="s">
        <v>240</v>
      </c>
    </row>
    <row r="15" spans="1:5">
      <c r="A15" s="244"/>
      <c r="B15" s="242"/>
      <c r="C15" s="242" t="s">
        <v>242</v>
      </c>
      <c r="D15" s="242"/>
      <c r="E15" s="242"/>
    </row>
    <row r="16" spans="1:5">
      <c r="A16" s="244"/>
      <c r="B16" s="242"/>
      <c r="C16" s="242"/>
      <c r="D16" s="242"/>
      <c r="E16" s="242"/>
    </row>
    <row r="17" spans="1:5">
      <c r="A17" s="243">
        <v>45142</v>
      </c>
      <c r="B17" s="242" t="s">
        <v>225</v>
      </c>
      <c r="C17" s="242" t="s">
        <v>259</v>
      </c>
      <c r="D17" s="242"/>
      <c r="E17" s="242"/>
    </row>
    <row r="18" spans="1:5">
      <c r="A18" s="244"/>
      <c r="B18" s="242"/>
      <c r="C18" s="242"/>
      <c r="D18" s="242"/>
      <c r="E18" s="242"/>
    </row>
    <row r="19" spans="1:5">
      <c r="A19" s="243">
        <v>45146</v>
      </c>
      <c r="B19" s="269">
        <v>0.35416666666666669</v>
      </c>
      <c r="C19" s="268" t="s">
        <v>260</v>
      </c>
      <c r="D19" s="242" t="s">
        <v>132</v>
      </c>
      <c r="E19" s="298" t="s">
        <v>262</v>
      </c>
    </row>
    <row r="20" spans="1:5">
      <c r="A20" s="244"/>
      <c r="B20" s="242"/>
      <c r="C20" s="267" t="s">
        <v>261</v>
      </c>
      <c r="D20" s="242" t="s">
        <v>132</v>
      </c>
      <c r="E20" s="299"/>
    </row>
    <row r="21" spans="1:5">
      <c r="A21" s="244"/>
      <c r="B21" s="242"/>
      <c r="C21" s="242"/>
      <c r="D21" s="242"/>
      <c r="E21" s="242"/>
    </row>
    <row r="22" spans="1:5">
      <c r="A22" s="244"/>
      <c r="B22" s="269">
        <v>0.36805555555555558</v>
      </c>
      <c r="C22" s="270" t="s">
        <v>263</v>
      </c>
      <c r="D22" s="242"/>
      <c r="E22" s="298" t="s">
        <v>267</v>
      </c>
    </row>
    <row r="23" spans="1:5">
      <c r="A23" s="244"/>
      <c r="B23" s="242"/>
      <c r="C23" s="270" t="s">
        <v>264</v>
      </c>
      <c r="D23" s="242"/>
      <c r="E23" s="300"/>
    </row>
    <row r="24" spans="1:5">
      <c r="A24" s="244"/>
      <c r="B24" s="242"/>
      <c r="C24" s="270" t="s">
        <v>265</v>
      </c>
      <c r="D24" s="242"/>
      <c r="E24" s="299"/>
    </row>
    <row r="25" spans="1:5">
      <c r="A25" s="244"/>
      <c r="B25" s="242"/>
      <c r="C25" s="242"/>
      <c r="D25" s="242"/>
      <c r="E25" s="242"/>
    </row>
    <row r="26" spans="1:5">
      <c r="A26" s="243">
        <v>45148</v>
      </c>
      <c r="B26" s="269" t="s">
        <v>276</v>
      </c>
      <c r="C26" s="242" t="s">
        <v>275</v>
      </c>
      <c r="D26" s="250" t="s">
        <v>206</v>
      </c>
      <c r="E26" s="298" t="s">
        <v>278</v>
      </c>
    </row>
    <row r="27" spans="1:5">
      <c r="A27" s="244"/>
      <c r="B27" s="242"/>
      <c r="C27" s="242"/>
      <c r="D27" s="242" t="s">
        <v>271</v>
      </c>
      <c r="E27" s="299"/>
    </row>
    <row r="28" spans="1:5">
      <c r="A28" s="244"/>
      <c r="B28" s="242"/>
      <c r="C28" s="242"/>
      <c r="D28" s="242"/>
      <c r="E28" s="242"/>
    </row>
    <row r="29" spans="1:5">
      <c r="A29" s="244"/>
      <c r="B29" s="242"/>
      <c r="C29" s="242"/>
      <c r="D29" s="242"/>
      <c r="E29" s="242"/>
    </row>
    <row r="30" spans="1:5">
      <c r="A30" s="244"/>
      <c r="B30" s="242"/>
      <c r="C30" s="242"/>
      <c r="D30" s="242"/>
      <c r="E30" s="242"/>
    </row>
    <row r="31" spans="1:5">
      <c r="A31" s="244"/>
      <c r="B31" s="242"/>
      <c r="C31" s="242"/>
      <c r="D31" s="242"/>
      <c r="E31" s="242"/>
    </row>
    <row r="32" spans="1:5">
      <c r="A32" s="244"/>
      <c r="B32" s="242"/>
      <c r="C32" s="242"/>
      <c r="D32" s="242"/>
      <c r="E32" s="242"/>
    </row>
    <row r="33" spans="1:5">
      <c r="A33" s="244"/>
      <c r="B33" s="242"/>
      <c r="C33" s="242"/>
      <c r="D33" s="242"/>
      <c r="E33" s="242"/>
    </row>
    <row r="34" spans="1:5">
      <c r="A34" s="244"/>
      <c r="B34" s="242"/>
      <c r="C34" s="242"/>
      <c r="D34" s="242"/>
      <c r="E34" s="242"/>
    </row>
    <row r="35" spans="1:5">
      <c r="A35" s="244"/>
      <c r="B35" s="242"/>
      <c r="C35" s="242"/>
      <c r="D35" s="242"/>
      <c r="E35" s="242"/>
    </row>
    <row r="36" spans="1:5">
      <c r="A36" s="244"/>
      <c r="B36" s="242"/>
      <c r="C36" s="242"/>
      <c r="D36" s="242"/>
      <c r="E36" s="242"/>
    </row>
    <row r="37" spans="1:5">
      <c r="A37" s="244"/>
      <c r="B37" s="242"/>
      <c r="C37" s="242"/>
      <c r="D37" s="242"/>
      <c r="E37" s="242"/>
    </row>
    <row r="38" spans="1:5">
      <c r="A38" s="244"/>
      <c r="B38" s="242"/>
      <c r="C38" s="242"/>
      <c r="D38" s="242"/>
      <c r="E38" s="242"/>
    </row>
    <row r="39" spans="1:5">
      <c r="A39" s="244"/>
      <c r="B39" s="242"/>
      <c r="C39" s="242"/>
      <c r="D39" s="242"/>
      <c r="E39" s="242"/>
    </row>
  </sheetData>
  <mergeCells count="6">
    <mergeCell ref="E26:E27"/>
    <mergeCell ref="E4:E6"/>
    <mergeCell ref="E8:E9"/>
    <mergeCell ref="E11:E12"/>
    <mergeCell ref="E19:E20"/>
    <mergeCell ref="E22:E24"/>
  </mergeCells>
  <phoneticPr fontId="1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B32E-D38A-48EC-97EE-BF9947053E22}">
  <dimension ref="A1:D19"/>
  <sheetViews>
    <sheetView topLeftCell="A2" workbookViewId="0">
      <selection activeCell="I22" sqref="I22"/>
    </sheetView>
  </sheetViews>
  <sheetFormatPr defaultRowHeight="13.5"/>
  <cols>
    <col min="4" max="4" width="20.5" bestFit="1" customWidth="1"/>
  </cols>
  <sheetData>
    <row r="1" spans="1:4" ht="14.25">
      <c r="A1" s="129" t="s">
        <v>132</v>
      </c>
      <c r="B1" s="129">
        <v>150</v>
      </c>
    </row>
    <row r="2" spans="1:4" ht="14.25">
      <c r="A2" s="129" t="s">
        <v>175</v>
      </c>
      <c r="B2" s="129"/>
    </row>
    <row r="3" spans="1:4" ht="14.25">
      <c r="A3" s="129" t="s">
        <v>93</v>
      </c>
      <c r="B3" s="129">
        <v>120</v>
      </c>
      <c r="D3" s="11" t="s">
        <v>272</v>
      </c>
    </row>
    <row r="4" spans="1:4" ht="14.25">
      <c r="A4" s="129" t="s">
        <v>224</v>
      </c>
      <c r="B4" s="129">
        <v>150</v>
      </c>
    </row>
    <row r="5" spans="1:4" ht="14.25">
      <c r="A5" s="129" t="s">
        <v>270</v>
      </c>
      <c r="B5" s="129"/>
    </row>
    <row r="6" spans="1:4" ht="14.25">
      <c r="A6" s="129" t="s">
        <v>188</v>
      </c>
      <c r="B6" s="129">
        <v>90</v>
      </c>
    </row>
    <row r="7" spans="1:4" ht="14.25">
      <c r="A7" s="129" t="s">
        <v>189</v>
      </c>
      <c r="B7" s="129">
        <v>87</v>
      </c>
    </row>
    <row r="8" spans="1:4" ht="14.25">
      <c r="A8" s="129" t="s">
        <v>215</v>
      </c>
      <c r="B8" s="129">
        <v>244</v>
      </c>
    </row>
    <row r="9" spans="1:4" ht="14.25">
      <c r="A9" s="129" t="s">
        <v>185</v>
      </c>
      <c r="B9" s="129">
        <v>112</v>
      </c>
    </row>
    <row r="10" spans="1:4" ht="14.25">
      <c r="A10" s="129" t="s">
        <v>202</v>
      </c>
      <c r="B10" s="129">
        <v>209</v>
      </c>
    </row>
    <row r="11" spans="1:4" ht="14.25">
      <c r="A11" s="129" t="s">
        <v>183</v>
      </c>
      <c r="B11" s="129">
        <v>139</v>
      </c>
    </row>
    <row r="12" spans="1:4" ht="14.25">
      <c r="A12" s="129" t="s">
        <v>174</v>
      </c>
      <c r="B12" s="129">
        <v>211</v>
      </c>
    </row>
    <row r="13" spans="1:4" ht="14.25">
      <c r="A13" s="129" t="s">
        <v>205</v>
      </c>
      <c r="B13" s="129">
        <v>182</v>
      </c>
    </row>
    <row r="14" spans="1:4" ht="14.25">
      <c r="A14" s="129" t="s">
        <v>271</v>
      </c>
      <c r="B14" s="272">
        <v>107</v>
      </c>
    </row>
    <row r="15" spans="1:4" ht="14.25">
      <c r="A15" s="129" t="s">
        <v>170</v>
      </c>
      <c r="B15" s="129">
        <v>131</v>
      </c>
    </row>
    <row r="16" spans="1:4" ht="14.25">
      <c r="A16" s="129" t="s">
        <v>173</v>
      </c>
      <c r="B16" s="129">
        <v>162</v>
      </c>
    </row>
    <row r="17" spans="1:2" ht="14.25">
      <c r="A17" s="129" t="s">
        <v>206</v>
      </c>
      <c r="B17" s="129">
        <v>143</v>
      </c>
    </row>
    <row r="18" spans="1:2" ht="14.25">
      <c r="A18" s="129" t="s">
        <v>207</v>
      </c>
      <c r="B18" s="129">
        <v>114</v>
      </c>
    </row>
    <row r="19" spans="1:2" ht="14.25">
      <c r="A19" s="129" t="s">
        <v>178</v>
      </c>
      <c r="B19" s="272">
        <v>53</v>
      </c>
    </row>
  </sheetData>
  <phoneticPr fontId="10"/>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3969-EB63-4276-A6CA-1FF4F55C39DF}">
  <dimension ref="A1"/>
  <sheetViews>
    <sheetView topLeftCell="A65" zoomScale="55" zoomScaleNormal="55" workbookViewId="0">
      <selection activeCell="B93" sqref="B93"/>
    </sheetView>
  </sheetViews>
  <sheetFormatPr defaultRowHeight="13.5"/>
  <sheetData/>
  <phoneticPr fontId="10"/>
  <pageMargins left="0.7" right="0.7" top="0.75" bottom="0.75" header="0.3" footer="0.3"/>
  <drawing r:id="rId1"/>
  <legacyDrawing r:id="rId2"/>
  <oleObjects>
    <mc:AlternateContent xmlns:mc="http://schemas.openxmlformats.org/markup-compatibility/2006">
      <mc:Choice Requires="x14">
        <oleObject shapeId="6145" r:id="rId3">
          <objectPr defaultSize="0" r:id="rId4">
            <anchor moveWithCells="1">
              <from>
                <xdr:col>0</xdr:col>
                <xdr:colOff>0</xdr:colOff>
                <xdr:row>2</xdr:row>
                <xdr:rowOff>47625</xdr:rowOff>
              </from>
              <to>
                <xdr:col>30</xdr:col>
                <xdr:colOff>200025</xdr:colOff>
                <xdr:row>59</xdr:row>
                <xdr:rowOff>9525</xdr:rowOff>
              </to>
            </anchor>
          </objectPr>
        </oleObject>
      </mc:Choice>
      <mc:Fallback>
        <oleObject shapeId="6145" r:id="rId3"/>
      </mc:Fallback>
    </mc:AlternateContent>
    <mc:AlternateContent xmlns:mc="http://schemas.openxmlformats.org/markup-compatibility/2006">
      <mc:Choice Requires="x14">
        <oleObject shapeId="6146" r:id="rId5">
          <objectPr defaultSize="0" r:id="rId6">
            <anchor moveWithCells="1">
              <from>
                <xdr:col>0</xdr:col>
                <xdr:colOff>19050</xdr:colOff>
                <xdr:row>62</xdr:row>
                <xdr:rowOff>9525</xdr:rowOff>
              </from>
              <to>
                <xdr:col>30</xdr:col>
                <xdr:colOff>180975</xdr:colOff>
                <xdr:row>118</xdr:row>
                <xdr:rowOff>104775</xdr:rowOff>
              </to>
            </anchor>
          </objectPr>
        </oleObject>
      </mc:Choice>
      <mc:Fallback>
        <oleObject shapeId="6146"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76EE8-F4AE-44EE-8188-B621C0196BAD}">
  <dimension ref="D4:F12"/>
  <sheetViews>
    <sheetView workbookViewId="0">
      <selection activeCell="H10" sqref="H10"/>
    </sheetView>
  </sheetViews>
  <sheetFormatPr defaultRowHeight="13.5"/>
  <sheetData>
    <row r="4" spans="4:6">
      <c r="D4" s="246"/>
      <c r="F4" s="167"/>
    </row>
    <row r="5" spans="4:6">
      <c r="D5" s="166"/>
      <c r="F5" s="167"/>
    </row>
    <row r="6" spans="4:6">
      <c r="D6" s="166"/>
      <c r="F6" s="167"/>
    </row>
    <row r="7" spans="4:6">
      <c r="D7" s="166"/>
      <c r="F7" s="167"/>
    </row>
    <row r="8" spans="4:6">
      <c r="D8" s="166"/>
      <c r="F8" s="167"/>
    </row>
    <row r="9" spans="4:6">
      <c r="D9" s="166"/>
      <c r="F9" s="167"/>
    </row>
    <row r="10" spans="4:6">
      <c r="D10" s="166"/>
      <c r="F10" s="167"/>
    </row>
    <row r="12" spans="4:6">
      <c r="D12" s="247"/>
      <c r="F12" s="248"/>
    </row>
  </sheetData>
  <phoneticPr fontId="1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3"/>
  <sheetViews>
    <sheetView zoomScaleSheetLayoutView="100" workbookViewId="0">
      <pane activePane="bottomRight" state="frozen"/>
      <selection activeCell="F19" sqref="F19"/>
    </sheetView>
  </sheetViews>
  <sheetFormatPr defaultColWidth="10" defaultRowHeight="13.5" customHeight="1"/>
  <cols>
    <col min="1" max="1" width="9.625" customWidth="1"/>
    <col min="3" max="3" width="17.25" customWidth="1"/>
    <col min="4" max="4" width="32.75" customWidth="1"/>
    <col min="5" max="5" width="6.875" customWidth="1"/>
    <col min="6" max="6" width="15.875" customWidth="1"/>
    <col min="7" max="7" width="13.125" customWidth="1"/>
    <col min="8" max="8" width="11.25" customWidth="1"/>
    <col min="9" max="9" width="15.875" customWidth="1"/>
    <col min="11" max="11" width="18.375" customWidth="1"/>
    <col min="12" max="12" width="9" customWidth="1"/>
    <col min="15" max="15" width="15.875" customWidth="1"/>
  </cols>
  <sheetData>
    <row r="1" spans="1:15">
      <c r="A1" s="39" t="s">
        <v>3</v>
      </c>
      <c r="B1" s="40" t="s">
        <v>4</v>
      </c>
      <c r="C1" s="40" t="s">
        <v>5</v>
      </c>
      <c r="D1" s="40" t="s">
        <v>6</v>
      </c>
      <c r="E1" s="40" t="s">
        <v>7</v>
      </c>
      <c r="F1" s="40" t="s">
        <v>8</v>
      </c>
      <c r="G1" s="40" t="s">
        <v>9</v>
      </c>
      <c r="H1" s="40" t="s">
        <v>10</v>
      </c>
      <c r="I1" s="40" t="s">
        <v>11</v>
      </c>
      <c r="J1" s="40" t="s">
        <v>12</v>
      </c>
      <c r="K1" s="40" t="s">
        <v>13</v>
      </c>
      <c r="L1" s="40" t="s">
        <v>14</v>
      </c>
      <c r="M1" s="40" t="s">
        <v>15</v>
      </c>
      <c r="N1" s="48" t="s">
        <v>16</v>
      </c>
      <c r="O1" s="41" t="s">
        <v>17</v>
      </c>
    </row>
    <row r="2" spans="1:15" ht="13.5" customHeight="1">
      <c r="A2" t="s">
        <v>18</v>
      </c>
      <c r="B2" t="s">
        <v>19</v>
      </c>
      <c r="C2" t="s">
        <v>20</v>
      </c>
      <c r="D2" t="s">
        <v>21</v>
      </c>
      <c r="E2" t="s">
        <v>22</v>
      </c>
      <c r="F2" t="s">
        <v>23</v>
      </c>
      <c r="G2">
        <v>123.4</v>
      </c>
      <c r="H2" t="s">
        <v>22</v>
      </c>
      <c r="I2" t="s">
        <v>24</v>
      </c>
      <c r="J2">
        <v>124.15</v>
      </c>
      <c r="K2" t="s">
        <v>25</v>
      </c>
      <c r="L2" t="s">
        <v>26</v>
      </c>
      <c r="M2">
        <v>75</v>
      </c>
      <c r="N2">
        <v>0</v>
      </c>
      <c r="O2">
        <v>7500</v>
      </c>
    </row>
    <row r="3" spans="1:15">
      <c r="M3" s="10"/>
      <c r="N3" s="10"/>
    </row>
    <row r="4" spans="1:15">
      <c r="M4" s="10"/>
      <c r="N4" s="10"/>
    </row>
    <row r="5" spans="1:15">
      <c r="M5" s="10"/>
      <c r="N5" s="10"/>
    </row>
    <row r="6" spans="1:15">
      <c r="N6" s="10"/>
    </row>
    <row r="7" spans="1:15">
      <c r="N7" s="10"/>
    </row>
    <row r="8" spans="1:15">
      <c r="M8" s="10"/>
      <c r="N8" s="10"/>
    </row>
    <row r="9" spans="1:15">
      <c r="M9" s="10"/>
      <c r="N9" s="10"/>
    </row>
    <row r="10" spans="1:15">
      <c r="M10" s="10"/>
      <c r="N10" s="10"/>
    </row>
    <row r="11" spans="1:15">
      <c r="M11" s="10"/>
      <c r="N11" s="10"/>
    </row>
    <row r="12" spans="1:15">
      <c r="M12" s="10"/>
      <c r="N12" s="10"/>
    </row>
    <row r="13" spans="1:15">
      <c r="M13" s="10"/>
      <c r="N13" s="10"/>
    </row>
    <row r="14" spans="1:15">
      <c r="M14" s="10"/>
      <c r="N14" s="10"/>
    </row>
    <row r="15" spans="1:15">
      <c r="M15" s="10"/>
      <c r="N15" s="10"/>
    </row>
    <row r="16" spans="1:15">
      <c r="M16" s="10"/>
      <c r="N16" s="10"/>
    </row>
    <row r="17" spans="1:15">
      <c r="M17" s="10"/>
      <c r="N17" s="10"/>
    </row>
    <row r="18" spans="1:15">
      <c r="M18" s="10"/>
      <c r="N18" s="10"/>
    </row>
    <row r="19" spans="1:15">
      <c r="M19" s="10"/>
      <c r="N19" s="10"/>
    </row>
    <row r="20" spans="1:15">
      <c r="M20" s="10"/>
      <c r="N20" s="10"/>
    </row>
    <row r="21" spans="1:15">
      <c r="M21" s="10"/>
      <c r="N21" s="10"/>
    </row>
    <row r="22" spans="1:15">
      <c r="M22" s="10"/>
      <c r="N22" s="10"/>
    </row>
    <row r="23" spans="1:15">
      <c r="M23" s="10"/>
      <c r="N23" s="10"/>
    </row>
    <row r="24" spans="1:15">
      <c r="M24" s="10"/>
      <c r="N24" s="10"/>
    </row>
    <row r="25" spans="1:15">
      <c r="M25" s="10"/>
      <c r="N25" s="10"/>
    </row>
    <row r="26" spans="1:15">
      <c r="A26" s="42"/>
      <c r="B26" s="42"/>
      <c r="C26" s="42"/>
      <c r="D26" s="42"/>
      <c r="E26" s="42"/>
      <c r="F26" s="42"/>
      <c r="G26" s="42"/>
      <c r="H26" s="42"/>
      <c r="I26" s="42"/>
      <c r="J26" s="42"/>
      <c r="K26" s="42"/>
      <c r="L26" s="42"/>
      <c r="M26" s="43"/>
      <c r="N26" s="43"/>
      <c r="O26" s="42"/>
    </row>
    <row r="27" spans="1:15">
      <c r="L27" s="44" t="s">
        <v>27</v>
      </c>
      <c r="M27" s="10">
        <v>75</v>
      </c>
      <c r="N27" s="10"/>
      <c r="O27">
        <v>7500</v>
      </c>
    </row>
    <row r="28" spans="1:15">
      <c r="M28" s="10"/>
      <c r="N28" s="10"/>
    </row>
    <row r="29" spans="1:15">
      <c r="M29" s="10"/>
      <c r="N29" s="10"/>
    </row>
    <row r="31" spans="1:15">
      <c r="L31" s="11"/>
      <c r="M31" s="12"/>
      <c r="N31" s="12"/>
    </row>
    <row r="34" spans="3:9">
      <c r="C34" s="301" t="s">
        <v>28</v>
      </c>
      <c r="D34" s="302"/>
      <c r="F34" s="303" t="s">
        <v>29</v>
      </c>
      <c r="G34" s="304"/>
      <c r="H34" s="28" t="s">
        <v>30</v>
      </c>
      <c r="I34" s="31" t="s">
        <v>31</v>
      </c>
    </row>
    <row r="35" spans="3:9">
      <c r="C35" s="5" t="s">
        <v>32</v>
      </c>
      <c r="D35" s="6"/>
      <c r="F35" s="5"/>
      <c r="G35" s="15"/>
      <c r="H35" s="21"/>
      <c r="I35" s="24"/>
    </row>
    <row r="36" spans="3:9">
      <c r="C36" s="2" t="s">
        <v>33</v>
      </c>
      <c r="D36" s="1"/>
      <c r="F36" s="2"/>
      <c r="G36" s="17"/>
      <c r="H36" s="22"/>
      <c r="I36" s="18"/>
    </row>
    <row r="37" spans="3:9">
      <c r="C37" s="2" t="s">
        <v>34</v>
      </c>
      <c r="D37" s="1"/>
      <c r="F37" s="2"/>
      <c r="G37" s="17"/>
      <c r="H37" s="22"/>
      <c r="I37" s="18"/>
    </row>
    <row r="38" spans="3:9">
      <c r="C38" s="2" t="s">
        <v>35</v>
      </c>
      <c r="D38" s="1"/>
      <c r="F38" s="2"/>
      <c r="G38" s="17"/>
      <c r="H38" s="22"/>
      <c r="I38" s="18"/>
    </row>
    <row r="39" spans="3:9">
      <c r="C39" s="2" t="s">
        <v>36</v>
      </c>
      <c r="D39" s="1"/>
      <c r="F39" s="2"/>
      <c r="G39" s="17"/>
      <c r="H39" s="22"/>
      <c r="I39" s="18"/>
    </row>
    <row r="40" spans="3:9">
      <c r="C40" s="2" t="s">
        <v>37</v>
      </c>
      <c r="D40" s="4"/>
      <c r="F40" s="2"/>
      <c r="G40" s="17"/>
      <c r="H40" s="22"/>
      <c r="I40" s="18"/>
    </row>
    <row r="41" spans="3:9">
      <c r="C41" s="2" t="s">
        <v>38</v>
      </c>
      <c r="D41" s="1"/>
      <c r="F41" s="2"/>
      <c r="G41" s="17"/>
      <c r="H41" s="22"/>
      <c r="I41" s="18"/>
    </row>
    <row r="42" spans="3:9">
      <c r="C42" s="8" t="s">
        <v>39</v>
      </c>
      <c r="D42" s="9"/>
      <c r="F42" s="2"/>
      <c r="G42" s="17"/>
      <c r="H42" s="22"/>
      <c r="I42" s="18"/>
    </row>
    <row r="43" spans="3:9">
      <c r="C43" s="2" t="s">
        <v>40</v>
      </c>
      <c r="D43" s="1"/>
      <c r="F43" s="2"/>
      <c r="G43" s="17"/>
      <c r="H43" s="22"/>
      <c r="I43" s="18"/>
    </row>
    <row r="44" spans="3:9">
      <c r="C44" s="2" t="s">
        <v>41</v>
      </c>
      <c r="D44" s="4"/>
      <c r="F44" s="2"/>
      <c r="G44" s="17"/>
      <c r="H44" s="22"/>
      <c r="I44" s="18"/>
    </row>
    <row r="45" spans="3:9">
      <c r="C45" s="2" t="s">
        <v>42</v>
      </c>
      <c r="D45" s="1"/>
      <c r="F45" s="5"/>
      <c r="G45" s="15"/>
      <c r="H45" s="21"/>
      <c r="I45" s="16"/>
    </row>
    <row r="46" spans="3:9">
      <c r="C46" s="2" t="s">
        <v>1</v>
      </c>
      <c r="D46" s="13"/>
      <c r="F46" s="2"/>
      <c r="G46" s="17"/>
      <c r="H46" s="22"/>
      <c r="I46" s="18"/>
    </row>
    <row r="47" spans="3:9">
      <c r="C47" s="2" t="s">
        <v>2</v>
      </c>
      <c r="D47" s="13"/>
      <c r="F47" s="2"/>
      <c r="G47" s="17"/>
      <c r="H47" s="22"/>
      <c r="I47" s="18"/>
    </row>
    <row r="48" spans="3:9">
      <c r="C48" s="2" t="s">
        <v>43</v>
      </c>
      <c r="D48" s="1"/>
      <c r="F48" s="2"/>
      <c r="G48" s="17"/>
      <c r="H48" s="22"/>
      <c r="I48" s="18"/>
    </row>
    <row r="49" spans="3:10">
      <c r="C49" s="2" t="s">
        <v>44</v>
      </c>
      <c r="D49" s="1"/>
      <c r="F49" s="2"/>
      <c r="G49" s="17"/>
      <c r="H49" s="22"/>
      <c r="I49" s="18"/>
    </row>
    <row r="50" spans="3:10">
      <c r="C50" s="2" t="s">
        <v>45</v>
      </c>
      <c r="D50" s="14"/>
      <c r="F50" s="2"/>
      <c r="G50" s="17"/>
      <c r="H50" s="22"/>
      <c r="I50" s="18"/>
    </row>
    <row r="51" spans="3:10">
      <c r="C51" s="3" t="s">
        <v>0</v>
      </c>
      <c r="D51" s="7"/>
      <c r="F51" s="2"/>
      <c r="G51" s="17"/>
      <c r="H51" s="22"/>
      <c r="I51" s="18"/>
    </row>
    <row r="52" spans="3:10">
      <c r="F52" s="2"/>
      <c r="G52" s="17"/>
      <c r="H52" s="22"/>
      <c r="I52" s="18"/>
    </row>
    <row r="53" spans="3:10">
      <c r="F53" s="3"/>
      <c r="G53" s="19"/>
      <c r="H53" s="23"/>
      <c r="I53" s="20"/>
    </row>
    <row r="54" spans="3:10">
      <c r="F54" s="38" t="s">
        <v>27</v>
      </c>
      <c r="G54" s="45">
        <f>SUM(G35:G53)</f>
        <v>0</v>
      </c>
      <c r="H54" s="45">
        <f>SUM(H35:H53)</f>
        <v>0</v>
      </c>
      <c r="I54" s="45">
        <f>SUM(I35:I53)</f>
        <v>0</v>
      </c>
    </row>
    <row r="57" spans="3:10">
      <c r="F57" s="303" t="s">
        <v>46</v>
      </c>
      <c r="G57" s="304"/>
      <c r="H57" s="28" t="s">
        <v>30</v>
      </c>
      <c r="I57" s="29" t="s">
        <v>31</v>
      </c>
      <c r="J57" s="30" t="s">
        <v>47</v>
      </c>
    </row>
    <row r="58" spans="3:10">
      <c r="F58" s="5" t="s">
        <v>48</v>
      </c>
      <c r="G58" s="15">
        <v>0</v>
      </c>
      <c r="H58" s="21">
        <v>0</v>
      </c>
      <c r="I58" s="25">
        <v>0</v>
      </c>
      <c r="J58" s="26">
        <v>0</v>
      </c>
    </row>
    <row r="59" spans="3:10">
      <c r="F59" s="2" t="s">
        <v>49</v>
      </c>
      <c r="G59" s="17">
        <v>0</v>
      </c>
      <c r="H59" s="17">
        <v>0</v>
      </c>
      <c r="I59" s="22">
        <v>0</v>
      </c>
      <c r="J59" s="27">
        <v>0</v>
      </c>
    </row>
    <row r="60" spans="3:10">
      <c r="F60" s="2" t="s">
        <v>50</v>
      </c>
      <c r="G60" s="17">
        <v>0</v>
      </c>
      <c r="H60" s="17">
        <v>0</v>
      </c>
      <c r="I60" s="22">
        <v>0</v>
      </c>
      <c r="J60" s="27">
        <v>0</v>
      </c>
    </row>
    <row r="61" spans="3:10">
      <c r="F61" s="2" t="s">
        <v>51</v>
      </c>
      <c r="G61" s="17">
        <v>0</v>
      </c>
      <c r="H61" s="17">
        <v>0</v>
      </c>
      <c r="I61" s="22">
        <v>0</v>
      </c>
      <c r="J61" s="27">
        <v>0</v>
      </c>
    </row>
    <row r="62" spans="3:10">
      <c r="F62" s="33" t="s">
        <v>52</v>
      </c>
      <c r="G62" s="34">
        <v>0</v>
      </c>
      <c r="H62" s="34">
        <v>0</v>
      </c>
      <c r="I62" s="35">
        <v>0</v>
      </c>
      <c r="J62" s="36">
        <v>0</v>
      </c>
    </row>
    <row r="63" spans="3:10">
      <c r="F63" s="32" t="s">
        <v>27</v>
      </c>
      <c r="G63" s="32"/>
      <c r="H63" s="32"/>
      <c r="I63" s="37"/>
      <c r="J63" s="47">
        <f>SUM(J58:J62)</f>
        <v>0</v>
      </c>
    </row>
  </sheetData>
  <mergeCells count="3">
    <mergeCell ref="C34:D34"/>
    <mergeCell ref="F34:G34"/>
    <mergeCell ref="F57:G57"/>
  </mergeCells>
  <phoneticPr fontId="10"/>
  <pageMargins left="0.69861111111111107" right="0.69861111111111107" top="0.75" bottom="0.75" header="0.3" footer="0.3"/>
  <pageSetup paperSize="9" firstPageNumber="4294963191" orientation="portrait" horizontalDpi="1200" verticalDpi="0" copies="0" r:id="rId1"/>
  <headerFooter alignWithMargins="0"/>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9</vt:i4>
      </vt:variant>
    </vt:vector>
  </HeadingPairs>
  <TitlesOfParts>
    <vt:vector size="9" baseType="lpstr">
      <vt:lpstr>Trade Record</vt:lpstr>
      <vt:lpstr>ルール＆合計</vt:lpstr>
      <vt:lpstr>気づき</vt:lpstr>
      <vt:lpstr>calculation</vt:lpstr>
      <vt:lpstr>指標 影響</vt:lpstr>
      <vt:lpstr>Price per Pip</vt:lpstr>
      <vt:lpstr>Images</vt:lpstr>
      <vt:lpstr>Sheet1</vt:lpstr>
      <vt:lpstr>Original</vt:lpstr>
    </vt:vector>
  </TitlesOfParts>
  <Manager/>
  <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YUUYA YAMAMURA; Kazz Takahashi</dc:creator>
  <cp:keywords/>
  <dc:description/>
  <cp:lastModifiedBy>waima</cp:lastModifiedBy>
  <cp:revision/>
  <cp:lastPrinted>1899-12-30T00:00:00Z</cp:lastPrinted>
  <dcterms:created xsi:type="dcterms:W3CDTF">2013-10-09T23:04:08Z</dcterms:created>
  <dcterms:modified xsi:type="dcterms:W3CDTF">2023-08-11T08:35:29Z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y fmtid="{D5CDD505-2E9C-101B-9397-08002B2CF9AE}" pid="3" name="MSIP_Label_3a23c400-78e7-4d42-982d-273adef68ef9_Enabled">
    <vt:lpwstr>true</vt:lpwstr>
  </property>
  <property fmtid="{D5CDD505-2E9C-101B-9397-08002B2CF9AE}" pid="4" name="MSIP_Label_3a23c400-78e7-4d42-982d-273adef68ef9_SetDate">
    <vt:lpwstr>2023-07-07T02:03:19Z</vt:lpwstr>
  </property>
  <property fmtid="{D5CDD505-2E9C-101B-9397-08002B2CF9AE}" pid="5" name="MSIP_Label_3a23c400-78e7-4d42-982d-273adef68ef9_Method">
    <vt:lpwstr>Standard</vt:lpwstr>
  </property>
  <property fmtid="{D5CDD505-2E9C-101B-9397-08002B2CF9AE}" pid="6" name="MSIP_Label_3a23c400-78e7-4d42-982d-273adef68ef9_Name">
    <vt:lpwstr>3a23c400-78e7-4d42-982d-273adef68ef9</vt:lpwstr>
  </property>
  <property fmtid="{D5CDD505-2E9C-101B-9397-08002B2CF9AE}" pid="7" name="MSIP_Label_3a23c400-78e7-4d42-982d-273adef68ef9_SiteId">
    <vt:lpwstr>7fe14ab6-8f5d-4139-84bf-cd8aed0ee6b9</vt:lpwstr>
  </property>
  <property fmtid="{D5CDD505-2E9C-101B-9397-08002B2CF9AE}" pid="8" name="MSIP_Label_3a23c400-78e7-4d42-982d-273adef68ef9_ActionId">
    <vt:lpwstr>de97da7e-84d3-4638-9f6f-bc3099e8d4b5</vt:lpwstr>
  </property>
  <property fmtid="{D5CDD505-2E9C-101B-9397-08002B2CF9AE}" pid="9" name="MSIP_Label_3a23c400-78e7-4d42-982d-273adef68ef9_ContentBits">
    <vt:lpwstr>0</vt:lpwstr>
  </property>
</Properties>
</file>