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0c5b5c8a3d9379/デスクトップ/"/>
    </mc:Choice>
  </mc:AlternateContent>
  <xr:revisionPtr revIDLastSave="80" documentId="13_ncr:1_{A5364151-6AF6-4A07-87AA-0ABB4B2F0751}" xr6:coauthVersionLast="47" xr6:coauthVersionMax="47" xr10:uidLastSave="{DDDE0EAF-5EE4-4D8E-8C01-2F2641DC8A1B}"/>
  <bookViews>
    <workbookView xWindow="2745" yWindow="360" windowWidth="18405" windowHeight="12060" activeTab="3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<sst xmlns="http://schemas.openxmlformats.org/spreadsheetml/2006/main" count="98" uniqueCount="73">
  <si>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</si>
  <si>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</si>
  <si>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</si>
  <si>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</si>
  <si>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</si>
  <si>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</si>
  <si>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</si>
  <si>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</si>
  <si>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</si>
  <si>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</si>
  <si>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</si>
  <si>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</si>
  <si>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</si>
  <si>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</si>
  <si>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</si>
  <si>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</si>
  <si>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</si>
  <si>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</si>
  <si>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</si>
  <si>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</si>
  <si>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</si>
  <si>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</si>
  <si>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</si>
  <si>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</si>
  <si>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</si>
  <si>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</si>
  <si>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</si>
  <si>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</si>
  <si>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</si>
  <si>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</si>
  <si>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</si>
  <si>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</si>
  <si>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</si>
  <si>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</si>
  <si>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</si>
  <si>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USD/JPY</t>
    <phoneticPr fontId="5"/>
  </si>
  <si>
    <t>USDJPY</t>
    <phoneticPr fontId="1"/>
  </si>
  <si>
    <t>EB</t>
    <phoneticPr fontId="1"/>
  </si>
  <si>
    <t>EB</t>
    <phoneticPr fontId="5"/>
  </si>
  <si>
    <t>2023.0８.03</t>
    <phoneticPr fontId="1"/>
  </si>
  <si>
    <t>4H足</t>
    <rPh sb="2" eb="3">
      <t>ソク</t>
    </rPh>
    <phoneticPr fontId="1"/>
  </si>
  <si>
    <t>2017.08.09</t>
    <phoneticPr fontId="1"/>
  </si>
  <si>
    <t>(4H)</t>
    <phoneticPr fontId="1"/>
  </si>
  <si>
    <t>売りのPB検証</t>
    <rPh sb="0" eb="1">
      <t>ウ</t>
    </rPh>
    <rPh sb="5" eb="7">
      <t>ケンショウ</t>
    </rPh>
    <phoneticPr fontId="1"/>
  </si>
  <si>
    <t>４時間足（４H)でのPB、EB検証を３０回行いその後１時間あ足での検証に移行する。</t>
    <rPh sb="1" eb="4">
      <t>ジカンアシ</t>
    </rPh>
    <rPh sb="15" eb="17">
      <t>ケンショウ</t>
    </rPh>
    <rPh sb="20" eb="21">
      <t>カイ</t>
    </rPh>
    <rPh sb="21" eb="22">
      <t>オコナ</t>
    </rPh>
    <rPh sb="25" eb="26">
      <t>ゴ</t>
    </rPh>
    <rPh sb="33" eb="35">
      <t>ケンショウ</t>
    </rPh>
    <rPh sb="36" eb="38">
      <t>イコウ</t>
    </rPh>
    <phoneticPr fontId="1"/>
  </si>
  <si>
    <t>2017.10.25.</t>
    <phoneticPr fontId="1"/>
  </si>
  <si>
    <t>買いのPB検証</t>
    <rPh sb="0" eb="1">
      <t>カ</t>
    </rPh>
    <rPh sb="5" eb="7">
      <t>ケンショウ</t>
    </rPh>
    <phoneticPr fontId="1"/>
  </si>
  <si>
    <t>2017.08.26.</t>
    <phoneticPr fontId="1"/>
  </si>
  <si>
    <t>2018.01.09.</t>
    <phoneticPr fontId="1"/>
  </si>
  <si>
    <t>2017.12.27.</t>
    <phoneticPr fontId="1"/>
  </si>
  <si>
    <t>2017.11.03.</t>
    <phoneticPr fontId="1"/>
  </si>
  <si>
    <t>2018.02.09</t>
    <phoneticPr fontId="1"/>
  </si>
  <si>
    <t>2018.05.28</t>
    <phoneticPr fontId="1"/>
  </si>
  <si>
    <t>2018.03.13.</t>
    <phoneticPr fontId="1"/>
  </si>
  <si>
    <t>2018.06.26.</t>
    <phoneticPr fontId="1"/>
  </si>
  <si>
    <t>2018.06.26</t>
    <phoneticPr fontId="1"/>
  </si>
  <si>
    <t>2023.0８.08</t>
    <phoneticPr fontId="1"/>
  </si>
  <si>
    <t>2018.05.17</t>
    <phoneticPr fontId="1"/>
  </si>
  <si>
    <t>2018.05.28.</t>
    <phoneticPr fontId="1"/>
  </si>
  <si>
    <t>2018.08.22.</t>
    <phoneticPr fontId="1"/>
  </si>
  <si>
    <t>2018.10.17.</t>
    <phoneticPr fontId="1"/>
  </si>
  <si>
    <t>2018,10,05</t>
    <phoneticPr fontId="1"/>
  </si>
  <si>
    <t>2019.02.24.</t>
    <phoneticPr fontId="1"/>
  </si>
  <si>
    <t>2019.02.28.</t>
    <phoneticPr fontId="1"/>
  </si>
  <si>
    <t>2019.01.15.</t>
    <phoneticPr fontId="1"/>
  </si>
  <si>
    <t>2019.03.07.</t>
    <phoneticPr fontId="1"/>
  </si>
  <si>
    <t>2019.04.26.</t>
    <phoneticPr fontId="1"/>
  </si>
  <si>
    <t>2019.06.24.</t>
    <phoneticPr fontId="1"/>
  </si>
  <si>
    <t>2019.07.22.</t>
    <phoneticPr fontId="1"/>
  </si>
  <si>
    <t>2019.08.15.</t>
    <phoneticPr fontId="1"/>
  </si>
  <si>
    <t>（22)2019.04.26.  売りのPB検証
ろうそく足の実体：ヒゲ＝１：３以上ある。（１０倍以上ある）
２つのMAより外（下）に実体があり、かつ２つのMAがヒゲにタッチしている。
20MAより10MAが下にあり、売りのEBとして成立する。
安値更新でエントリーする。利確５．０までとれた。
（気付き）実態に対しヒゲの長さが１０倍以上ある。
（23）2019.06.24.　売りのPB検証
ろうそく足の実体：ヒゲ＝１：３以上ある。
MAの外（下）に実体があり、かつヒゲにMAがタッチしている
２０MAより１０MAが下にある。売りのPBとして成立する。
（気付き）売りのPBの後に大きな値動きがあり2.0迄の利確は取れた。
(24)2019.07.22.　買いのPB検証
(25)2019.08.15.　買いのPB検証
ろうそく足の実体：ヒゲ＝１：３以上ある。
２つのMAより外（上）に実体があり、かつMAがヒゲにタッチしている。
20MAより10MAが上にある
（気付き）(24)ゴールデンクロスのすぐ後の買いのPBで、利確5.0まで取れている。
　　　　　　(25)実態に対してヒゲの長さが10倍以上ある。</t>
    <rPh sb="17" eb="18">
      <t>ウ</t>
    </rPh>
    <rPh sb="22" eb="24">
      <t>ケンショウ</t>
    </rPh>
    <rPh sb="29" eb="30">
      <t>アシ</t>
    </rPh>
    <rPh sb="31" eb="33">
      <t>ジッタイ</t>
    </rPh>
    <rPh sb="40" eb="42">
      <t>イジョウ</t>
    </rPh>
    <rPh sb="48" eb="51">
      <t>バイイジョウ</t>
    </rPh>
    <rPh sb="62" eb="63">
      <t>ソト</t>
    </rPh>
    <rPh sb="64" eb="65">
      <t>シタ</t>
    </rPh>
    <rPh sb="67" eb="69">
      <t>ジッタイ</t>
    </rPh>
    <rPh sb="104" eb="105">
      <t>シタ</t>
    </rPh>
    <rPh sb="109" eb="110">
      <t>ウ</t>
    </rPh>
    <rPh sb="117" eb="119">
      <t>セイリツ</t>
    </rPh>
    <rPh sb="123" eb="124">
      <t>ヤス</t>
    </rPh>
    <rPh sb="136" eb="138">
      <t>リカク</t>
    </rPh>
    <rPh sb="149" eb="150">
      <t>キ</t>
    </rPh>
    <rPh sb="150" eb="151">
      <t>ツ</t>
    </rPh>
    <rPh sb="153" eb="155">
      <t>ジッタイ</t>
    </rPh>
    <rPh sb="156" eb="157">
      <t>タイ</t>
    </rPh>
    <rPh sb="161" eb="162">
      <t>ナガ</t>
    </rPh>
    <rPh sb="166" eb="169">
      <t>バイイジョウ</t>
    </rPh>
    <rPh sb="190" eb="191">
      <t>ウ</t>
    </rPh>
    <rPh sb="195" eb="197">
      <t>ケンショウ</t>
    </rPh>
    <rPh sb="224" eb="225">
      <t>シタ</t>
    </rPh>
    <rPh sb="260" eb="261">
      <t>シタ</t>
    </rPh>
    <rPh sb="265" eb="266">
      <t>ウ</t>
    </rPh>
    <rPh sb="280" eb="281">
      <t>キ</t>
    </rPh>
    <rPh sb="281" eb="282">
      <t>ツ</t>
    </rPh>
    <rPh sb="284" eb="285">
      <t>ウ</t>
    </rPh>
    <rPh sb="290" eb="291">
      <t>アト</t>
    </rPh>
    <rPh sb="292" eb="293">
      <t>オオ</t>
    </rPh>
    <rPh sb="295" eb="297">
      <t>ネウゴ</t>
    </rPh>
    <rPh sb="304" eb="305">
      <t>マデ</t>
    </rPh>
    <rPh sb="306" eb="308">
      <t>リカク</t>
    </rPh>
    <rPh sb="309" eb="310">
      <t>ト</t>
    </rPh>
    <rPh sb="331" eb="332">
      <t>カ</t>
    </rPh>
    <rPh sb="336" eb="338">
      <t>ケンショウ</t>
    </rPh>
    <rPh sb="355" eb="356">
      <t>カ</t>
    </rPh>
    <rPh sb="360" eb="362">
      <t>ケンショウ</t>
    </rPh>
    <rPh sb="393" eb="394">
      <t>ウエ</t>
    </rPh>
    <rPh sb="430" eb="431">
      <t>ウエ</t>
    </rPh>
    <rPh sb="455" eb="456">
      <t>アト</t>
    </rPh>
    <rPh sb="457" eb="458">
      <t>カ</t>
    </rPh>
    <rPh sb="464" eb="466">
      <t>リカク</t>
    </rPh>
    <rPh sb="471" eb="472">
      <t>ト</t>
    </rPh>
    <rPh sb="488" eb="490">
      <t>ジッタイ</t>
    </rPh>
    <rPh sb="491" eb="492">
      <t>タイ</t>
    </rPh>
    <rPh sb="497" eb="498">
      <t>ナガ</t>
    </rPh>
    <rPh sb="502" eb="505">
      <t>バイイジョウ</t>
    </rPh>
    <phoneticPr fontId="1"/>
  </si>
  <si>
    <t>今回も４件の検証のうち（２４）、移動平均線のゴールデンクロスのすぐ後の出る買いのPBでは利確が確実に取れる。</t>
    <rPh sb="0" eb="2">
      <t>コンカイ</t>
    </rPh>
    <rPh sb="4" eb="5">
      <t>ケン</t>
    </rPh>
    <rPh sb="6" eb="8">
      <t>ケンショウ</t>
    </rPh>
    <rPh sb="16" eb="21">
      <t>イドウヘイキンセン</t>
    </rPh>
    <rPh sb="33" eb="34">
      <t>アト</t>
    </rPh>
    <rPh sb="35" eb="36">
      <t>デ</t>
    </rPh>
    <rPh sb="37" eb="38">
      <t>カ</t>
    </rPh>
    <rPh sb="44" eb="46">
      <t>リカク</t>
    </rPh>
    <rPh sb="47" eb="49">
      <t>カクジツ</t>
    </rPh>
    <rPh sb="50" eb="51">
      <t>ト</t>
    </rPh>
    <phoneticPr fontId="1"/>
  </si>
  <si>
    <t>2023.0８.16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</si>
</sst>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0" fillId="0" borderId="0" xfId="2" applyAlignment="1">
      <alignment horizontal="center" vertical="center"/>
    </xf>
    <xf numFmtId="176" fontId="14" fillId="0" borderId="12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6</xdr:col>
      <xdr:colOff>0</xdr:colOff>
      <xdr:row>3</xdr:row>
      <xdr:rowOff>0</xdr:rowOff>
    </xdr:from>
    <xdr:to>
      <xdr:col>20</xdr:col>
      <xdr:colOff>564935</xdr:colOff>
      <xdr:row>31</xdr:row>
      <xdr:rowOff>71438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2D34112-0233-CE6A-EABE-7C0277E27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0" y="535781"/>
          <a:ext cx="9232685" cy="5072063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35</xdr:row>
      <xdr:rowOff>0</xdr:rowOff>
    </xdr:from>
    <xdr:to>
      <xdr:col>20</xdr:col>
      <xdr:colOff>586608</xdr:colOff>
      <xdr:row>63</xdr:row>
      <xdr:rowOff>83344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4B6D4759-0702-E85A-74FE-ABC78FE8F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4250" y="6250781"/>
          <a:ext cx="9254358" cy="5083969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67</xdr:row>
      <xdr:rowOff>0</xdr:rowOff>
    </xdr:from>
    <xdr:to>
      <xdr:col>20</xdr:col>
      <xdr:colOff>499916</xdr:colOff>
      <xdr:row>95</xdr:row>
      <xdr:rowOff>35719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51685E30-200A-FC45-910D-FC95D93A6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24250" y="11965781"/>
          <a:ext cx="9167666" cy="503634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98</xdr:row>
      <xdr:rowOff>0</xdr:rowOff>
    </xdr:from>
    <xdr:to>
      <xdr:col>20</xdr:col>
      <xdr:colOff>499914</xdr:colOff>
      <xdr:row>126</xdr:row>
      <xdr:rowOff>35718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28A682D2-2674-C541-09E5-14A840D76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24250" y="17502188"/>
          <a:ext cx="9167664" cy="503634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24" activePane="bottomRight" state="frozen"/>
      <selection pane="topRight" activeCell="B1" sqref="B1"/>
      <selection pane="bottomLeft" activeCell="A9" sqref="A9"/>
      <selection pane="bottomRight" activeCell="F34" sqref="F3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40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33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24</v>
      </c>
      <c r="E6" s="23"/>
      <c r="F6" s="24"/>
      <c r="G6" s="82" t="s">
        <v>3</v>
      </c>
      <c r="H6" s="83"/>
      <c r="I6" s="89"/>
      <c r="J6" s="82" t="s">
        <v>22</v>
      </c>
      <c r="K6" s="83"/>
      <c r="L6" s="89"/>
      <c r="M6" s="82" t="s">
        <v>23</v>
      </c>
      <c r="N6" s="83"/>
      <c r="O6" s="89"/>
    </row>
    <row r="7" spans="1:18" ht="19.5" thickBot="1" x14ac:dyDescent="0.45">
      <c r="A7" s="25"/>
      <c r="B7" s="25" t="s">
        <v>2</v>
      </c>
      <c r="C7" s="60" t="s">
        <v>28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6" t="s">
        <v>22</v>
      </c>
      <c r="K8" s="87"/>
      <c r="L8" s="88"/>
      <c r="M8" s="86"/>
      <c r="N8" s="87"/>
      <c r="O8" s="88"/>
    </row>
    <row r="9" spans="1:18" x14ac:dyDescent="0.4">
      <c r="A9" s="7">
        <v>1</v>
      </c>
      <c r="B9" s="21" t="s">
        <v>41</v>
      </c>
      <c r="C9" s="47">
        <v>2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47</v>
      </c>
      <c r="C10" s="44">
        <v>1</v>
      </c>
      <c r="D10" s="54">
        <v>-1</v>
      </c>
      <c r="E10" s="55">
        <v>-1</v>
      </c>
      <c r="F10" s="74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45</v>
      </c>
      <c r="C11" s="44">
        <v>2</v>
      </c>
      <c r="D11" s="54">
        <v>-1</v>
      </c>
      <c r="E11" s="55">
        <v>-1</v>
      </c>
      <c r="F11" s="74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/>
      <c r="Q11" s="20"/>
      <c r="R11" s="20"/>
    </row>
    <row r="12" spans="1:18" x14ac:dyDescent="0.4">
      <c r="A12" s="7">
        <v>4</v>
      </c>
      <c r="B12" s="4" t="s">
        <v>50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49</v>
      </c>
      <c r="C13" s="44">
        <v>2</v>
      </c>
      <c r="D13" s="54">
        <v>1.27</v>
      </c>
      <c r="E13" s="55">
        <v>1.5</v>
      </c>
      <c r="F13" s="56">
        <v>2</v>
      </c>
      <c r="G13" s="20">
        <f t="shared" si="2"/>
        <v>105259.43672832468</v>
      </c>
      <c r="H13" s="20">
        <f t="shared" si="3"/>
        <v>107372.32070125001</v>
      </c>
      <c r="I13" s="20">
        <f t="shared" si="4"/>
        <v>112062.69544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3863.1967434246894</v>
      </c>
      <c r="N13" s="42">
        <f t="shared" ref="N13:N58" si="15">IF(E13="","",K13*E13)</f>
        <v>4623.6884512500001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 t="s">
        <v>48</v>
      </c>
      <c r="C14" s="44">
        <v>2</v>
      </c>
      <c r="D14" s="54">
        <v>1.27</v>
      </c>
      <c r="E14" s="55">
        <v>1.5</v>
      </c>
      <c r="F14" s="56">
        <v>2</v>
      </c>
      <c r="G14" s="20">
        <f t="shared" si="2"/>
        <v>109269.82126767385</v>
      </c>
      <c r="H14" s="20">
        <f t="shared" si="3"/>
        <v>112204.07513280626</v>
      </c>
      <c r="I14" s="20">
        <f t="shared" si="4"/>
        <v>118786.4571664</v>
      </c>
      <c r="J14" s="41">
        <f t="shared" si="11"/>
        <v>3157.7831018497404</v>
      </c>
      <c r="K14" s="42">
        <f t="shared" si="12"/>
        <v>3221.1696210374998</v>
      </c>
      <c r="L14" s="43">
        <f t="shared" si="13"/>
        <v>3361.8808631999996</v>
      </c>
      <c r="M14" s="41">
        <f t="shared" si="14"/>
        <v>4010.3845393491706</v>
      </c>
      <c r="N14" s="42">
        <f t="shared" si="15"/>
        <v>4831.75443155625</v>
      </c>
      <c r="O14" s="43">
        <f t="shared" si="16"/>
        <v>6723.7617263999991</v>
      </c>
      <c r="P14" s="20" t="s">
        <v>37</v>
      </c>
      <c r="Q14" s="20"/>
      <c r="R14" s="20"/>
    </row>
    <row r="15" spans="1:18" x14ac:dyDescent="0.4">
      <c r="A15" s="7">
        <v>7</v>
      </c>
      <c r="B15" s="4" t="s">
        <v>51</v>
      </c>
      <c r="C15" s="44">
        <v>2</v>
      </c>
      <c r="D15" s="54">
        <v>1.27</v>
      </c>
      <c r="E15" s="55">
        <v>1.5</v>
      </c>
      <c r="F15" s="56">
        <v>2</v>
      </c>
      <c r="G15" s="20">
        <f t="shared" si="2"/>
        <v>113433.00145797222</v>
      </c>
      <c r="H15" s="20">
        <f t="shared" si="3"/>
        <v>117253.25851378254</v>
      </c>
      <c r="I15" s="20">
        <f t="shared" si="4"/>
        <v>125913.64459638399</v>
      </c>
      <c r="J15" s="41">
        <f t="shared" si="11"/>
        <v>3278.0946380302153</v>
      </c>
      <c r="K15" s="42">
        <f t="shared" si="12"/>
        <v>3366.1222539841879</v>
      </c>
      <c r="L15" s="43">
        <f t="shared" si="13"/>
        <v>3563.5937149919996</v>
      </c>
      <c r="M15" s="41">
        <f t="shared" si="14"/>
        <v>4163.1801902983734</v>
      </c>
      <c r="N15" s="42">
        <f t="shared" si="15"/>
        <v>5049.183380976282</v>
      </c>
      <c r="O15" s="43">
        <f t="shared" si="16"/>
        <v>7127.1874299839992</v>
      </c>
      <c r="P15" s="20"/>
      <c r="Q15" s="20"/>
      <c r="R15" s="20"/>
    </row>
    <row r="16" spans="1:18" x14ac:dyDescent="0.4">
      <c r="A16" s="7">
        <v>8</v>
      </c>
      <c r="B16" s="4" t="s">
        <v>53</v>
      </c>
      <c r="C16" s="44">
        <v>2</v>
      </c>
      <c r="D16" s="54">
        <v>1.27</v>
      </c>
      <c r="E16" s="55">
        <v>1.5</v>
      </c>
      <c r="F16" s="56">
        <v>2</v>
      </c>
      <c r="G16" s="20">
        <f t="shared" si="2"/>
        <v>117754.79881352096</v>
      </c>
      <c r="H16" s="20">
        <f t="shared" si="3"/>
        <v>122529.65514690275</v>
      </c>
      <c r="I16" s="20">
        <f t="shared" si="4"/>
        <v>133468.46327216702</v>
      </c>
      <c r="J16" s="41">
        <f t="shared" si="11"/>
        <v>3402.9900437391666</v>
      </c>
      <c r="K16" s="42">
        <f t="shared" si="12"/>
        <v>3517.5977554134761</v>
      </c>
      <c r="L16" s="43">
        <f t="shared" si="13"/>
        <v>3777.4093378915195</v>
      </c>
      <c r="M16" s="41">
        <f t="shared" si="14"/>
        <v>4321.7973555487415</v>
      </c>
      <c r="N16" s="42">
        <f t="shared" si="15"/>
        <v>5276.3966331202137</v>
      </c>
      <c r="O16" s="43">
        <f t="shared" si="16"/>
        <v>7554.818675783039</v>
      </c>
      <c r="P16" s="20"/>
      <c r="Q16" s="20"/>
      <c r="R16" s="20"/>
    </row>
    <row r="17" spans="1:18" x14ac:dyDescent="0.4">
      <c r="A17" s="7">
        <v>9</v>
      </c>
      <c r="B17" s="4" t="s">
        <v>52</v>
      </c>
      <c r="C17" s="44">
        <v>2</v>
      </c>
      <c r="D17" s="54">
        <v>1.27</v>
      </c>
      <c r="E17" s="55">
        <v>1.5</v>
      </c>
      <c r="F17" s="56">
        <v>2</v>
      </c>
      <c r="G17" s="20">
        <f t="shared" si="2"/>
        <v>122241.25664831611</v>
      </c>
      <c r="H17" s="20">
        <f t="shared" si="3"/>
        <v>128043.48962851337</v>
      </c>
      <c r="I17" s="20">
        <f t="shared" si="4"/>
        <v>141476.57106849705</v>
      </c>
      <c r="J17" s="41">
        <f t="shared" si="11"/>
        <v>3532.6439644056286</v>
      </c>
      <c r="K17" s="42">
        <f t="shared" si="12"/>
        <v>3675.8896544070822</v>
      </c>
      <c r="L17" s="43">
        <f t="shared" si="13"/>
        <v>4004.0538981650107</v>
      </c>
      <c r="M17" s="41">
        <f t="shared" si="14"/>
        <v>4486.4578347951483</v>
      </c>
      <c r="N17" s="42">
        <f t="shared" si="15"/>
        <v>5513.8344816106237</v>
      </c>
      <c r="O17" s="43">
        <f t="shared" si="16"/>
        <v>8008.1077963300213</v>
      </c>
      <c r="P17" s="20"/>
      <c r="Q17" s="20"/>
      <c r="R17" s="20"/>
    </row>
    <row r="18" spans="1:18" x14ac:dyDescent="0.4">
      <c r="A18" s="7">
        <v>10</v>
      </c>
      <c r="B18" s="4" t="s">
        <v>55</v>
      </c>
      <c r="C18" s="44">
        <v>1</v>
      </c>
      <c r="D18" s="54">
        <v>-1</v>
      </c>
      <c r="E18" s="55">
        <v>-1</v>
      </c>
      <c r="F18" s="56">
        <v>-1</v>
      </c>
      <c r="G18" s="20">
        <f t="shared" si="2"/>
        <v>118574.01894886662</v>
      </c>
      <c r="H18" s="20">
        <f t="shared" si="3"/>
        <v>124202.18493965798</v>
      </c>
      <c r="I18" s="20">
        <f t="shared" si="4"/>
        <v>137232.27393644216</v>
      </c>
      <c r="J18" s="41">
        <f t="shared" si="11"/>
        <v>3667.237699449483</v>
      </c>
      <c r="K18" s="42">
        <f t="shared" si="12"/>
        <v>3841.3046888554009</v>
      </c>
      <c r="L18" s="43">
        <f t="shared" si="13"/>
        <v>4244.2971320549113</v>
      </c>
      <c r="M18" s="41">
        <f t="shared" si="14"/>
        <v>-3667.237699449483</v>
      </c>
      <c r="N18" s="42">
        <f t="shared" si="15"/>
        <v>-3841.3046888554009</v>
      </c>
      <c r="O18" s="43">
        <f t="shared" si="16"/>
        <v>-4244.2971320549113</v>
      </c>
      <c r="P18" s="20"/>
      <c r="Q18" s="20"/>
      <c r="R18" s="20"/>
    </row>
    <row r="19" spans="1:18" x14ac:dyDescent="0.4">
      <c r="A19" s="7">
        <v>11</v>
      </c>
      <c r="B19" s="4" t="s">
        <v>51</v>
      </c>
      <c r="C19" s="44">
        <v>2</v>
      </c>
      <c r="D19" s="54">
        <v>1.27</v>
      </c>
      <c r="E19" s="55">
        <v>1.5</v>
      </c>
      <c r="F19" s="56">
        <v>2</v>
      </c>
      <c r="G19" s="20">
        <f t="shared" si="2"/>
        <v>123091.68907081844</v>
      </c>
      <c r="H19" s="20">
        <f t="shared" si="3"/>
        <v>129791.28326194259</v>
      </c>
      <c r="I19" s="20">
        <f t="shared" si="4"/>
        <v>145466.2103726287</v>
      </c>
      <c r="J19" s="41">
        <f t="shared" si="11"/>
        <v>3557.2205684659984</v>
      </c>
      <c r="K19" s="42">
        <f t="shared" si="12"/>
        <v>3726.0655481897393</v>
      </c>
      <c r="L19" s="43">
        <f t="shared" si="13"/>
        <v>4116.968218093265</v>
      </c>
      <c r="M19" s="41">
        <f t="shared" si="14"/>
        <v>4517.6701219518181</v>
      </c>
      <c r="N19" s="42">
        <f t="shared" si="15"/>
        <v>5589.0983222846089</v>
      </c>
      <c r="O19" s="43">
        <f t="shared" si="16"/>
        <v>8233.93643618653</v>
      </c>
      <c r="P19" s="20"/>
      <c r="Q19" s="20"/>
      <c r="R19" s="20"/>
    </row>
    <row r="20" spans="1:18" x14ac:dyDescent="0.4">
      <c r="A20" s="7">
        <v>12</v>
      </c>
      <c r="B20" s="4" t="s">
        <v>53</v>
      </c>
      <c r="C20" s="44">
        <v>2</v>
      </c>
      <c r="D20" s="54">
        <v>1.27</v>
      </c>
      <c r="E20" s="55">
        <v>1.5</v>
      </c>
      <c r="F20" s="56">
        <v>2</v>
      </c>
      <c r="G20" s="20">
        <f t="shared" si="2"/>
        <v>127781.48242441662</v>
      </c>
      <c r="H20" s="20">
        <f t="shared" si="3"/>
        <v>135631.89100873002</v>
      </c>
      <c r="I20" s="20">
        <f t="shared" si="4"/>
        <v>154194.18299498642</v>
      </c>
      <c r="J20" s="41">
        <f t="shared" si="11"/>
        <v>3692.7506721245531</v>
      </c>
      <c r="K20" s="42">
        <f t="shared" si="12"/>
        <v>3893.7384978582777</v>
      </c>
      <c r="L20" s="43">
        <f t="shared" si="13"/>
        <v>4363.9863111788609</v>
      </c>
      <c r="M20" s="41">
        <f t="shared" si="14"/>
        <v>4689.7933535981829</v>
      </c>
      <c r="N20" s="42">
        <f t="shared" si="15"/>
        <v>5840.6077467874165</v>
      </c>
      <c r="O20" s="43">
        <f t="shared" si="16"/>
        <v>8727.9726223577218</v>
      </c>
      <c r="P20" s="20"/>
      <c r="Q20" s="20"/>
      <c r="R20" s="20"/>
    </row>
    <row r="21" spans="1:18" x14ac:dyDescent="0.4">
      <c r="A21" s="7">
        <v>13</v>
      </c>
      <c r="B21" s="4" t="s">
        <v>57</v>
      </c>
      <c r="C21" s="44">
        <v>1</v>
      </c>
      <c r="D21" s="54">
        <v>1.27</v>
      </c>
      <c r="E21" s="55">
        <v>1.5</v>
      </c>
      <c r="F21" s="56">
        <v>2</v>
      </c>
      <c r="G21" s="20">
        <f t="shared" si="2"/>
        <v>132649.9569047869</v>
      </c>
      <c r="H21" s="20">
        <f t="shared" si="3"/>
        <v>141735.32610412285</v>
      </c>
      <c r="I21" s="20">
        <f t="shared" si="4"/>
        <v>163445.83397468561</v>
      </c>
      <c r="J21" s="41">
        <f t="shared" si="11"/>
        <v>3833.4444727324985</v>
      </c>
      <c r="K21" s="42">
        <f t="shared" si="12"/>
        <v>4068.9567302619002</v>
      </c>
      <c r="L21" s="43">
        <f t="shared" si="13"/>
        <v>4625.8254898495925</v>
      </c>
      <c r="M21" s="41">
        <f t="shared" si="14"/>
        <v>4868.4744803702733</v>
      </c>
      <c r="N21" s="42">
        <f t="shared" si="15"/>
        <v>6103.4350953928506</v>
      </c>
      <c r="O21" s="43">
        <f t="shared" si="16"/>
        <v>9251.650979699185</v>
      </c>
      <c r="P21" s="20"/>
      <c r="Q21" s="20"/>
      <c r="R21" s="20"/>
    </row>
    <row r="22" spans="1:18" x14ac:dyDescent="0.4">
      <c r="A22" s="7">
        <v>14</v>
      </c>
      <c r="B22" s="4" t="s">
        <v>58</v>
      </c>
      <c r="C22" s="44">
        <v>2</v>
      </c>
      <c r="D22" s="54">
        <v>1.27</v>
      </c>
      <c r="E22" s="55">
        <v>1.5</v>
      </c>
      <c r="F22" s="56">
        <v>2</v>
      </c>
      <c r="G22" s="20">
        <f t="shared" si="2"/>
        <v>137703.92026285929</v>
      </c>
      <c r="H22" s="20">
        <f t="shared" si="3"/>
        <v>148113.41577880838</v>
      </c>
      <c r="I22" s="20">
        <f t="shared" si="4"/>
        <v>173252.58401316675</v>
      </c>
      <c r="J22" s="41">
        <f t="shared" si="11"/>
        <v>3979.4987071436067</v>
      </c>
      <c r="K22" s="42">
        <f t="shared" si="12"/>
        <v>4252.0597831236855</v>
      </c>
      <c r="L22" s="43">
        <f t="shared" si="13"/>
        <v>4903.3750192405678</v>
      </c>
      <c r="M22" s="41">
        <f t="shared" si="14"/>
        <v>5053.9633580723803</v>
      </c>
      <c r="N22" s="42">
        <f t="shared" si="15"/>
        <v>6378.0896746855287</v>
      </c>
      <c r="O22" s="43">
        <f t="shared" si="16"/>
        <v>9806.7500384811356</v>
      </c>
      <c r="P22" s="20"/>
      <c r="Q22" s="20"/>
      <c r="R22" s="20"/>
    </row>
    <row r="23" spans="1:18" x14ac:dyDescent="0.4">
      <c r="A23" s="7">
        <v>15</v>
      </c>
      <c r="B23" s="4" t="s">
        <v>59</v>
      </c>
      <c r="C23" s="44">
        <v>1</v>
      </c>
      <c r="D23" s="54">
        <v>1.27</v>
      </c>
      <c r="E23" s="55">
        <v>1.5</v>
      </c>
      <c r="F23" s="56">
        <v>2</v>
      </c>
      <c r="G23" s="20">
        <f t="shared" si="2"/>
        <v>142950.43962487424</v>
      </c>
      <c r="H23" s="20">
        <f t="shared" si="3"/>
        <v>154778.51948885477</v>
      </c>
      <c r="I23" s="20">
        <f t="shared" si="4"/>
        <v>183647.73905395676</v>
      </c>
      <c r="J23" s="41">
        <f t="shared" si="11"/>
        <v>4131.1176078857789</v>
      </c>
      <c r="K23" s="42">
        <f t="shared" si="12"/>
        <v>4443.4024733642509</v>
      </c>
      <c r="L23" s="43">
        <f t="shared" si="13"/>
        <v>5197.5775203950025</v>
      </c>
      <c r="M23" s="41">
        <f t="shared" si="14"/>
        <v>5246.5193620149394</v>
      </c>
      <c r="N23" s="42">
        <f t="shared" si="15"/>
        <v>6665.1037100463764</v>
      </c>
      <c r="O23" s="43">
        <f t="shared" si="16"/>
        <v>10395.155040790005</v>
      </c>
      <c r="P23" s="20"/>
      <c r="Q23" s="20"/>
      <c r="R23" s="20"/>
    </row>
    <row r="24" spans="1:18" x14ac:dyDescent="0.4">
      <c r="A24" s="7">
        <v>16</v>
      </c>
      <c r="B24" s="4" t="s">
        <v>61</v>
      </c>
      <c r="C24" s="44">
        <v>2</v>
      </c>
      <c r="D24" s="54">
        <v>1.27</v>
      </c>
      <c r="E24" s="55">
        <v>1.5</v>
      </c>
      <c r="F24" s="56">
        <v>2</v>
      </c>
      <c r="G24" s="20">
        <f t="shared" si="2"/>
        <v>148396.85137458195</v>
      </c>
      <c r="H24" s="20">
        <f t="shared" si="3"/>
        <v>161743.55286585324</v>
      </c>
      <c r="I24" s="20">
        <f t="shared" si="4"/>
        <v>194666.60339719415</v>
      </c>
      <c r="J24" s="41">
        <f t="shared" si="11"/>
        <v>4288.5131887462267</v>
      </c>
      <c r="K24" s="42">
        <f t="shared" si="12"/>
        <v>4643.3555846656427</v>
      </c>
      <c r="L24" s="43">
        <f t="shared" si="13"/>
        <v>5509.4321716187023</v>
      </c>
      <c r="M24" s="41">
        <f t="shared" si="14"/>
        <v>5446.4117497077077</v>
      </c>
      <c r="N24" s="42">
        <f t="shared" si="15"/>
        <v>6965.0333769984645</v>
      </c>
      <c r="O24" s="43">
        <f t="shared" si="16"/>
        <v>11018.864343237405</v>
      </c>
      <c r="P24" s="20"/>
      <c r="Q24" s="20"/>
      <c r="R24" s="20"/>
    </row>
    <row r="25" spans="1:18" x14ac:dyDescent="0.4">
      <c r="A25" s="7">
        <v>17</v>
      </c>
      <c r="B25" s="4" t="s">
        <v>60</v>
      </c>
      <c r="C25" s="44">
        <v>1</v>
      </c>
      <c r="D25" s="54">
        <v>-1</v>
      </c>
      <c r="E25" s="55">
        <v>-1</v>
      </c>
      <c r="F25" s="74">
        <v>-1</v>
      </c>
      <c r="G25" s="20">
        <f t="shared" si="2"/>
        <v>143944.94583334448</v>
      </c>
      <c r="H25" s="20">
        <f t="shared" si="3"/>
        <v>156891.24627987764</v>
      </c>
      <c r="I25" s="20">
        <f t="shared" si="4"/>
        <v>188826.60529527834</v>
      </c>
      <c r="J25" s="41">
        <f t="shared" si="11"/>
        <v>4451.9055412374582</v>
      </c>
      <c r="K25" s="42">
        <f t="shared" si="12"/>
        <v>4852.306585975597</v>
      </c>
      <c r="L25" s="43">
        <f t="shared" si="13"/>
        <v>5839.998101915824</v>
      </c>
      <c r="M25" s="41">
        <f t="shared" si="14"/>
        <v>-4451.9055412374582</v>
      </c>
      <c r="N25" s="42">
        <f t="shared" si="15"/>
        <v>-4852.306585975597</v>
      </c>
      <c r="O25" s="43">
        <f t="shared" si="16"/>
        <v>-5839.998101915824</v>
      </c>
      <c r="P25" s="20"/>
      <c r="Q25" s="20"/>
      <c r="R25" s="20"/>
    </row>
    <row r="26" spans="1:18" x14ac:dyDescent="0.4">
      <c r="A26" s="7">
        <v>18</v>
      </c>
      <c r="B26" s="4" t="s">
        <v>64</v>
      </c>
      <c r="C26" s="44">
        <v>1</v>
      </c>
      <c r="D26" s="54">
        <v>1.27</v>
      </c>
      <c r="E26" s="55">
        <v>1.5</v>
      </c>
      <c r="F26" s="56">
        <v>2</v>
      </c>
      <c r="G26" s="20">
        <f t="shared" si="2"/>
        <v>149429.24826959491</v>
      </c>
      <c r="H26" s="20">
        <f t="shared" si="3"/>
        <v>163951.35236247213</v>
      </c>
      <c r="I26" s="20">
        <f t="shared" si="4"/>
        <v>200156.20161299504</v>
      </c>
      <c r="J26" s="41">
        <f t="shared" si="11"/>
        <v>4318.3483750003343</v>
      </c>
      <c r="K26" s="42">
        <f t="shared" si="12"/>
        <v>4706.7373883963292</v>
      </c>
      <c r="L26" s="43">
        <f t="shared" si="13"/>
        <v>5664.7981588583498</v>
      </c>
      <c r="M26" s="41">
        <f t="shared" si="14"/>
        <v>5484.3024362504248</v>
      </c>
      <c r="N26" s="42">
        <f t="shared" si="15"/>
        <v>7060.1060825944933</v>
      </c>
      <c r="O26" s="43">
        <f t="shared" si="16"/>
        <v>11329.5963177167</v>
      </c>
      <c r="P26" s="20"/>
      <c r="Q26" s="20"/>
      <c r="R26" s="20"/>
    </row>
    <row r="27" spans="1:18" x14ac:dyDescent="0.4">
      <c r="A27" s="7">
        <v>19</v>
      </c>
      <c r="B27" s="80" t="s">
        <v>62</v>
      </c>
      <c r="C27" s="44">
        <v>2</v>
      </c>
      <c r="D27" s="54">
        <v>-1</v>
      </c>
      <c r="E27" s="55">
        <v>-1</v>
      </c>
      <c r="F27" s="74">
        <v>-1</v>
      </c>
      <c r="G27" s="20">
        <f t="shared" si="2"/>
        <v>144946.37082150707</v>
      </c>
      <c r="H27" s="20">
        <f t="shared" si="3"/>
        <v>159032.81179159795</v>
      </c>
      <c r="I27" s="20">
        <f t="shared" si="4"/>
        <v>194151.51556460519</v>
      </c>
      <c r="J27" s="41">
        <f t="shared" si="11"/>
        <v>4482.8774480878474</v>
      </c>
      <c r="K27" s="42">
        <f t="shared" si="12"/>
        <v>4918.5405708741637</v>
      </c>
      <c r="L27" s="43">
        <f t="shared" si="13"/>
        <v>6004.6860483898508</v>
      </c>
      <c r="M27" s="41">
        <f t="shared" si="14"/>
        <v>-4482.8774480878474</v>
      </c>
      <c r="N27" s="42">
        <f t="shared" si="15"/>
        <v>-4918.5405708741637</v>
      </c>
      <c r="O27" s="43">
        <f t="shared" si="16"/>
        <v>-6004.6860483898508</v>
      </c>
      <c r="P27" s="20"/>
      <c r="Q27" s="20"/>
      <c r="R27" s="20"/>
    </row>
    <row r="28" spans="1:18" x14ac:dyDescent="0.4">
      <c r="A28" s="7">
        <v>20</v>
      </c>
      <c r="B28" s="80" t="s">
        <v>63</v>
      </c>
      <c r="C28" s="44">
        <v>1</v>
      </c>
      <c r="D28" s="54">
        <v>1.27</v>
      </c>
      <c r="E28" s="55">
        <v>1.5</v>
      </c>
      <c r="F28" s="56">
        <v>2</v>
      </c>
      <c r="G28" s="20">
        <f t="shared" si="2"/>
        <v>150468.82754980648</v>
      </c>
      <c r="H28" s="20">
        <f t="shared" si="3"/>
        <v>166189.28832221986</v>
      </c>
      <c r="I28" s="20">
        <f t="shared" si="4"/>
        <v>205800.6064984815</v>
      </c>
      <c r="J28" s="41">
        <f t="shared" si="11"/>
        <v>4348.3911246452117</v>
      </c>
      <c r="K28" s="42">
        <f t="shared" si="12"/>
        <v>4770.9843537479383</v>
      </c>
      <c r="L28" s="43">
        <f t="shared" si="13"/>
        <v>5824.5454669381552</v>
      </c>
      <c r="M28" s="41">
        <f t="shared" si="14"/>
        <v>5522.4567282994185</v>
      </c>
      <c r="N28" s="42">
        <f t="shared" si="15"/>
        <v>7156.4765306219069</v>
      </c>
      <c r="O28" s="43">
        <f t="shared" si="16"/>
        <v>11649.09093387631</v>
      </c>
      <c r="P28" s="20"/>
      <c r="Q28" s="20"/>
      <c r="R28" s="20"/>
    </row>
    <row r="29" spans="1:18" x14ac:dyDescent="0.4">
      <c r="A29" s="7">
        <v>21</v>
      </c>
      <c r="B29" s="80" t="s">
        <v>65</v>
      </c>
      <c r="C29" s="44">
        <v>2</v>
      </c>
      <c r="D29" s="54">
        <v>1.27</v>
      </c>
      <c r="E29" s="55">
        <v>1.5</v>
      </c>
      <c r="F29" s="56">
        <v>2</v>
      </c>
      <c r="G29" s="20">
        <f t="shared" si="2"/>
        <v>156201.68987945409</v>
      </c>
      <c r="H29" s="20">
        <f t="shared" si="3"/>
        <v>173667.80629671976</v>
      </c>
      <c r="I29" s="20">
        <f t="shared" si="4"/>
        <v>218148.6428883904</v>
      </c>
      <c r="J29" s="41">
        <f t="shared" si="11"/>
        <v>4514.0648264941938</v>
      </c>
      <c r="K29" s="42">
        <f t="shared" si="12"/>
        <v>4985.6786496665954</v>
      </c>
      <c r="L29" s="43">
        <f t="shared" si="13"/>
        <v>6174.0181949544449</v>
      </c>
      <c r="M29" s="41">
        <f t="shared" si="14"/>
        <v>5732.8623296476262</v>
      </c>
      <c r="N29" s="42">
        <f t="shared" si="15"/>
        <v>7478.5179744998932</v>
      </c>
      <c r="O29" s="43">
        <f t="shared" si="16"/>
        <v>12348.03638990889</v>
      </c>
      <c r="P29" s="20"/>
      <c r="Q29" s="20"/>
      <c r="R29" s="20"/>
    </row>
    <row r="30" spans="1:18" x14ac:dyDescent="0.4">
      <c r="A30" s="7">
        <v>22</v>
      </c>
      <c r="B30" s="80" t="s">
        <v>66</v>
      </c>
      <c r="C30" s="44">
        <v>2</v>
      </c>
      <c r="D30" s="54">
        <v>1.27</v>
      </c>
      <c r="E30" s="55">
        <v>1.5</v>
      </c>
      <c r="F30" s="81">
        <v>2</v>
      </c>
      <c r="G30" s="20">
        <f t="shared" si="2"/>
        <v>162152.97426386128</v>
      </c>
      <c r="H30" s="20">
        <f t="shared" si="3"/>
        <v>181482.85758007216</v>
      </c>
      <c r="I30" s="20">
        <f t="shared" si="4"/>
        <v>231237.56146169381</v>
      </c>
      <c r="J30" s="41">
        <f t="shared" si="11"/>
        <v>4686.0506963836224</v>
      </c>
      <c r="K30" s="42">
        <f t="shared" si="12"/>
        <v>5210.0341889015926</v>
      </c>
      <c r="L30" s="43">
        <f t="shared" si="13"/>
        <v>6544.4592866517114</v>
      </c>
      <c r="M30" s="41">
        <f t="shared" si="14"/>
        <v>5951.2843844072004</v>
      </c>
      <c r="N30" s="42">
        <f t="shared" si="15"/>
        <v>7815.051283352389</v>
      </c>
      <c r="O30" s="43">
        <f t="shared" si="16"/>
        <v>13088.918573303423</v>
      </c>
      <c r="P30" s="20"/>
      <c r="Q30" s="20"/>
      <c r="R30" s="20"/>
    </row>
    <row r="31" spans="1:18" x14ac:dyDescent="0.4">
      <c r="A31" s="7">
        <v>23</v>
      </c>
      <c r="B31" s="80" t="s">
        <v>67</v>
      </c>
      <c r="C31" s="44">
        <v>2</v>
      </c>
      <c r="D31" s="54">
        <v>1.27</v>
      </c>
      <c r="E31" s="55">
        <v>1.5</v>
      </c>
      <c r="F31" s="56">
        <v>2</v>
      </c>
      <c r="G31" s="20">
        <f t="shared" si="2"/>
        <v>168331.0025833144</v>
      </c>
      <c r="H31" s="20">
        <f t="shared" si="3"/>
        <v>189649.58617117541</v>
      </c>
      <c r="I31" s="20">
        <f t="shared" si="4"/>
        <v>245111.81514939544</v>
      </c>
      <c r="J31" s="41">
        <f t="shared" si="11"/>
        <v>4864.5892279158379</v>
      </c>
      <c r="K31" s="42">
        <f t="shared" si="12"/>
        <v>5444.4857274021642</v>
      </c>
      <c r="L31" s="43">
        <f t="shared" si="13"/>
        <v>6937.1268438508141</v>
      </c>
      <c r="M31" s="41">
        <f t="shared" si="14"/>
        <v>6178.0283194531139</v>
      </c>
      <c r="N31" s="42">
        <f t="shared" si="15"/>
        <v>8166.7285911032468</v>
      </c>
      <c r="O31" s="43">
        <f t="shared" si="16"/>
        <v>13874.253687701628</v>
      </c>
      <c r="P31" s="20"/>
      <c r="Q31" s="20"/>
      <c r="R31" s="20"/>
    </row>
    <row r="32" spans="1:18" x14ac:dyDescent="0.4">
      <c r="A32" s="7">
        <v>24</v>
      </c>
      <c r="B32" s="80" t="s">
        <v>68</v>
      </c>
      <c r="C32" s="44">
        <v>1</v>
      </c>
      <c r="D32" s="54">
        <v>1.27</v>
      </c>
      <c r="E32" s="55">
        <v>1.5</v>
      </c>
      <c r="F32" s="81">
        <v>2</v>
      </c>
      <c r="G32" s="20">
        <f t="shared" si="2"/>
        <v>174744.41378173869</v>
      </c>
      <c r="H32" s="20">
        <f t="shared" si="3"/>
        <v>198183.81754887832</v>
      </c>
      <c r="I32" s="20">
        <f t="shared" si="4"/>
        <v>259818.52405835915</v>
      </c>
      <c r="J32" s="41">
        <f t="shared" si="11"/>
        <v>5049.9300774994317</v>
      </c>
      <c r="K32" s="42">
        <f t="shared" si="12"/>
        <v>5689.4875851352617</v>
      </c>
      <c r="L32" s="43">
        <f t="shared" si="13"/>
        <v>7353.3544544818624</v>
      </c>
      <c r="M32" s="41">
        <f t="shared" si="14"/>
        <v>6413.4111984242782</v>
      </c>
      <c r="N32" s="42">
        <f t="shared" si="15"/>
        <v>8534.2313777028921</v>
      </c>
      <c r="O32" s="43">
        <f t="shared" si="16"/>
        <v>14706.708908963725</v>
      </c>
      <c r="P32" s="20"/>
      <c r="Q32" s="20"/>
      <c r="R32" s="20"/>
    </row>
    <row r="33" spans="1:18" x14ac:dyDescent="0.4">
      <c r="A33" s="7">
        <v>25</v>
      </c>
      <c r="B33" s="80" t="s">
        <v>69</v>
      </c>
      <c r="C33" s="44">
        <v>1</v>
      </c>
      <c r="D33" s="54">
        <v>1.27</v>
      </c>
      <c r="E33" s="55">
        <v>1.5</v>
      </c>
      <c r="F33" s="56">
        <v>-1</v>
      </c>
      <c r="G33" s="20">
        <f t="shared" si="2"/>
        <v>181402.17594682294</v>
      </c>
      <c r="H33" s="20">
        <f t="shared" si="3"/>
        <v>207102.08933857785</v>
      </c>
      <c r="I33" s="20">
        <f t="shared" si="4"/>
        <v>252023.96833660838</v>
      </c>
      <c r="J33" s="41">
        <f t="shared" si="11"/>
        <v>5242.3324134521608</v>
      </c>
      <c r="K33" s="42">
        <f t="shared" si="12"/>
        <v>5945.5145264663497</v>
      </c>
      <c r="L33" s="43">
        <f t="shared" si="13"/>
        <v>7794.555721750774</v>
      </c>
      <c r="M33" s="41">
        <f t="shared" si="14"/>
        <v>6657.7621650842448</v>
      </c>
      <c r="N33" s="42">
        <f t="shared" si="15"/>
        <v>8918.2717896995237</v>
      </c>
      <c r="O33" s="43">
        <f t="shared" si="16"/>
        <v>-7794.555721750774</v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56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>
        <f t="shared" si="11"/>
        <v>5442.0652784046879</v>
      </c>
      <c r="K34" s="42">
        <f t="shared" si="12"/>
        <v>6213.0626801573353</v>
      </c>
      <c r="L34" s="43">
        <f t="shared" si="13"/>
        <v>7560.7190500982506</v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79"/>
      <c r="C35" s="44"/>
      <c r="D35" s="54"/>
      <c r="E35" s="55"/>
      <c r="F35" s="56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79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80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90" t="s">
        <v>5</v>
      </c>
      <c r="C59" s="91"/>
      <c r="D59" s="1">
        <f>COUNTIF(D9:D58,1.27)</f>
        <v>20</v>
      </c>
      <c r="E59" s="1">
        <f>COUNTIF(E9:E58,1.5)</f>
        <v>20</v>
      </c>
      <c r="F59" s="6">
        <f>COUNTIF(F9:F58,2)</f>
        <v>19</v>
      </c>
      <c r="G59" s="66">
        <f>M59+G8</f>
        <v>181402.17594682291</v>
      </c>
      <c r="H59" s="18">
        <f>N59+H8</f>
        <v>207102.08933857779</v>
      </c>
      <c r="I59" s="19">
        <f>O59+I8</f>
        <v>252023.96833660835</v>
      </c>
      <c r="J59" s="63" t="s">
        <v>30</v>
      </c>
      <c r="K59" s="64" t="e">
        <f>B58-B9</f>
        <v>#VALUE!</v>
      </c>
      <c r="L59" s="65" t="s">
        <v>31</v>
      </c>
      <c r="M59" s="75">
        <f>SUM(M9:M58)</f>
        <v>81402.175946822928</v>
      </c>
      <c r="N59" s="76">
        <f>SUM(N9:N58)</f>
        <v>107102.08933857779</v>
      </c>
      <c r="O59" s="77">
        <f>SUM(O9:O58)</f>
        <v>152023.96833660835</v>
      </c>
    </row>
    <row r="60" spans="1:15" ht="19.5" thickBot="1" x14ac:dyDescent="0.45">
      <c r="A60" s="7"/>
      <c r="B60" s="84" t="s">
        <v>6</v>
      </c>
      <c r="C60" s="85"/>
      <c r="D60" s="1">
        <f>COUNTIF(D9:D58,-1)</f>
        <v>5</v>
      </c>
      <c r="E60" s="1">
        <f>COUNTIF(E9:E58,-1)</f>
        <v>5</v>
      </c>
      <c r="F60" s="6">
        <f>COUNTIF(F9:F58,-1)</f>
        <v>6</v>
      </c>
      <c r="G60" s="82" t="s">
        <v>29</v>
      </c>
      <c r="H60" s="83"/>
      <c r="I60" s="89"/>
      <c r="J60" s="82" t="s">
        <v>32</v>
      </c>
      <c r="K60" s="83"/>
      <c r="L60" s="89"/>
      <c r="M60" s="7"/>
      <c r="O60" s="3"/>
    </row>
    <row r="61" spans="1:15" ht="19.5" thickBot="1" x14ac:dyDescent="0.45">
      <c r="A61" s="7"/>
      <c r="B61" s="84" t="s">
        <v>34</v>
      </c>
      <c r="C61" s="85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1.8140217594682291</v>
      </c>
      <c r="H61" s="71">
        <f t="shared" ref="H61" si="21">H59/H8</f>
        <v>2.0710208933857781</v>
      </c>
      <c r="I61" s="72">
        <f>I59/I8</f>
        <v>2.5202396833660834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82" t="s">
        <v>4</v>
      </c>
      <c r="C62" s="83"/>
      <c r="D62" s="73">
        <f t="shared" ref="D62:E62" si="22">D59/(D59+D60+D61)</f>
        <v>0.8</v>
      </c>
      <c r="E62" s="68">
        <f t="shared" si="22"/>
        <v>0.8</v>
      </c>
      <c r="F62" s="69">
        <f>F59/(F59+F60+F61)</f>
        <v>0.76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J161"/>
  <sheetViews>
    <sheetView topLeftCell="F88" zoomScale="80" zoomScaleNormal="80" workbookViewId="0">
      <selection activeCell="Z95" sqref="Z95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2" spans="6:10" x14ac:dyDescent="0.4">
      <c r="F2" s="78">
        <v>22</v>
      </c>
      <c r="G2" s="49" t="s">
        <v>66</v>
      </c>
      <c r="I2" s="49" t="s">
        <v>42</v>
      </c>
      <c r="J2" s="49" t="s">
        <v>43</v>
      </c>
    </row>
    <row r="34" spans="6:10" x14ac:dyDescent="0.4">
      <c r="F34" s="78">
        <v>23</v>
      </c>
      <c r="G34" s="49" t="s">
        <v>67</v>
      </c>
      <c r="I34" s="49" t="s">
        <v>42</v>
      </c>
      <c r="J34" s="49" t="s">
        <v>43</v>
      </c>
    </row>
    <row r="43" spans="6:10" x14ac:dyDescent="0.4">
      <c r="F43" s="78"/>
    </row>
    <row r="44" spans="6:10" x14ac:dyDescent="0.4">
      <c r="F44" s="78"/>
    </row>
    <row r="66" spans="6:10" x14ac:dyDescent="0.4">
      <c r="F66" s="78">
        <v>24</v>
      </c>
      <c r="G66" s="49" t="s">
        <v>68</v>
      </c>
      <c r="I66" s="49" t="s">
        <v>42</v>
      </c>
      <c r="J66" s="49" t="s">
        <v>46</v>
      </c>
    </row>
    <row r="97" spans="6:10" x14ac:dyDescent="0.4">
      <c r="F97" s="78">
        <v>25</v>
      </c>
      <c r="G97" s="49" t="s">
        <v>69</v>
      </c>
      <c r="I97" s="49" t="s">
        <v>42</v>
      </c>
      <c r="J97" s="49" t="s">
        <v>46</v>
      </c>
    </row>
    <row r="128" spans="6:6" x14ac:dyDescent="0.4">
      <c r="F128" s="78"/>
    </row>
    <row r="129" spans="6:6" x14ac:dyDescent="0.4">
      <c r="F129" s="78"/>
    </row>
    <row r="161" spans="6:10" x14ac:dyDescent="0.4">
      <c r="F161" s="78">
        <v>10</v>
      </c>
      <c r="G161" s="49" t="s">
        <v>54</v>
      </c>
      <c r="I161" s="49" t="s">
        <v>42</v>
      </c>
      <c r="J161" s="49" t="s">
        <v>46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4"/>
  <sheetViews>
    <sheetView topLeftCell="A4" zoomScale="145" zoomScaleSheetLayoutView="100" workbookViewId="0">
      <selection activeCell="K7" sqref="K7"/>
    </sheetView>
  </sheetViews>
  <sheetFormatPr defaultColWidth="8.125" defaultRowHeight="13.5" x14ac:dyDescent="0.4"/>
  <cols>
    <col min="1" max="16384" width="8.125" style="49"/>
  </cols>
  <sheetData>
    <row r="1" spans="1:10" ht="14.25" customHeight="1" x14ac:dyDescent="0.4">
      <c r="A1" s="49" t="s">
        <v>25</v>
      </c>
    </row>
    <row r="2" spans="1:10" ht="39.75" customHeight="1" x14ac:dyDescent="0.4">
      <c r="A2" s="92" t="s">
        <v>70</v>
      </c>
      <c r="B2" s="93"/>
      <c r="C2" s="93"/>
      <c r="D2" s="93"/>
      <c r="E2" s="93"/>
      <c r="F2" s="93"/>
      <c r="G2" s="93"/>
      <c r="H2" s="93"/>
      <c r="I2" s="93"/>
      <c r="J2" s="93"/>
    </row>
    <row r="3" spans="1:10" ht="48" customHeight="1" x14ac:dyDescent="0.4">
      <c r="A3" s="93"/>
      <c r="B3" s="93"/>
      <c r="C3" s="93"/>
      <c r="D3" s="93"/>
      <c r="E3" s="93"/>
      <c r="F3" s="93"/>
      <c r="G3" s="93"/>
      <c r="H3" s="93"/>
      <c r="I3" s="93"/>
      <c r="J3" s="93"/>
    </row>
    <row r="4" spans="1:10" ht="69" customHeight="1" x14ac:dyDescent="0.4">
      <c r="A4" s="93"/>
      <c r="B4" s="93"/>
      <c r="C4" s="93"/>
      <c r="D4" s="93"/>
      <c r="E4" s="93"/>
      <c r="F4" s="93"/>
      <c r="G4" s="93"/>
      <c r="H4" s="93"/>
      <c r="I4" s="93"/>
      <c r="J4" s="93"/>
    </row>
    <row r="5" spans="1:10" ht="120" customHeight="1" x14ac:dyDescent="0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18" customHeight="1" x14ac:dyDescent="0.4">
      <c r="A6" s="49" t="s">
        <v>26</v>
      </c>
    </row>
    <row r="7" spans="1:10" x14ac:dyDescent="0.4">
      <c r="A7" s="94" t="s">
        <v>71</v>
      </c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0" spans="1:10" x14ac:dyDescent="0.4">
      <c r="A10" s="95"/>
      <c r="B10" s="95"/>
      <c r="C10" s="95"/>
      <c r="D10" s="95"/>
      <c r="E10" s="95"/>
      <c r="F10" s="95"/>
      <c r="G10" s="95"/>
      <c r="H10" s="95"/>
      <c r="I10" s="95"/>
      <c r="J10" s="95"/>
    </row>
    <row r="11" spans="1:10" x14ac:dyDescent="0.4">
      <c r="A11" s="95"/>
      <c r="B11" s="95"/>
      <c r="C11" s="95"/>
      <c r="D11" s="95"/>
      <c r="E11" s="95"/>
      <c r="F11" s="95"/>
      <c r="G11" s="95"/>
      <c r="H11" s="95"/>
      <c r="I11" s="95"/>
      <c r="J11" s="95"/>
    </row>
    <row r="12" spans="1:10" x14ac:dyDescent="0.4">
      <c r="A12" s="95"/>
      <c r="B12" s="95"/>
      <c r="C12" s="95"/>
      <c r="D12" s="95"/>
      <c r="E12" s="95"/>
      <c r="F12" s="95"/>
      <c r="G12" s="95"/>
      <c r="H12" s="95"/>
      <c r="I12" s="95"/>
      <c r="J12" s="95"/>
    </row>
    <row r="13" spans="1:10" x14ac:dyDescent="0.4">
      <c r="A13" s="95"/>
      <c r="B13" s="95"/>
      <c r="C13" s="95"/>
      <c r="D13" s="95"/>
      <c r="E13" s="95"/>
      <c r="F13" s="95"/>
      <c r="G13" s="95"/>
      <c r="H13" s="95"/>
      <c r="I13" s="95"/>
      <c r="J13" s="95"/>
    </row>
    <row r="14" spans="1:10" ht="21" customHeight="1" x14ac:dyDescent="0.4">
      <c r="A14" s="95"/>
      <c r="B14" s="95"/>
      <c r="C14" s="95"/>
      <c r="D14" s="95"/>
      <c r="E14" s="95"/>
      <c r="F14" s="95"/>
      <c r="G14" s="95"/>
      <c r="H14" s="95"/>
      <c r="I14" s="95"/>
      <c r="J14" s="95"/>
    </row>
    <row r="15" spans="1:10" ht="20.25" customHeight="1" x14ac:dyDescent="0.4"/>
    <row r="16" spans="1:10" x14ac:dyDescent="0.4">
      <c r="A16" s="49" t="s">
        <v>27</v>
      </c>
    </row>
    <row r="17" spans="1:10" x14ac:dyDescent="0.4">
      <c r="A17" s="94" t="s">
        <v>44</v>
      </c>
      <c r="B17" s="94"/>
      <c r="C17" s="94"/>
      <c r="D17" s="94"/>
      <c r="E17" s="94"/>
      <c r="F17" s="94"/>
      <c r="G17" s="94"/>
      <c r="H17" s="94"/>
      <c r="I17" s="94"/>
      <c r="J17" s="94"/>
    </row>
    <row r="18" spans="1:10" x14ac:dyDescent="0.4">
      <c r="A18" s="94"/>
      <c r="B18" s="94"/>
      <c r="C18" s="94"/>
      <c r="D18" s="94"/>
      <c r="E18" s="94"/>
      <c r="F18" s="94"/>
      <c r="G18" s="94"/>
      <c r="H18" s="94"/>
      <c r="I18" s="94"/>
      <c r="J18" s="94"/>
    </row>
    <row r="19" spans="1:10" x14ac:dyDescent="0.4">
      <c r="A19" s="94"/>
      <c r="B19" s="94"/>
      <c r="C19" s="94"/>
      <c r="D19" s="94"/>
      <c r="E19" s="94"/>
      <c r="F19" s="94"/>
      <c r="G19" s="94"/>
      <c r="H19" s="94"/>
      <c r="I19" s="94"/>
      <c r="J19" s="94"/>
    </row>
    <row r="20" spans="1:10" x14ac:dyDescent="0.4">
      <c r="A20" s="94"/>
      <c r="B20" s="94"/>
      <c r="C20" s="94"/>
      <c r="D20" s="94"/>
      <c r="E20" s="94"/>
      <c r="F20" s="94"/>
      <c r="G20" s="94"/>
      <c r="H20" s="94"/>
      <c r="I20" s="94"/>
      <c r="J20" s="94"/>
    </row>
    <row r="21" spans="1:10" x14ac:dyDescent="0.4">
      <c r="A21" s="94"/>
      <c r="B21" s="94"/>
      <c r="C21" s="94"/>
      <c r="D21" s="94"/>
      <c r="E21" s="94"/>
      <c r="F21" s="94"/>
      <c r="G21" s="94"/>
      <c r="H21" s="94"/>
      <c r="I21" s="94"/>
      <c r="J21" s="94"/>
    </row>
    <row r="22" spans="1:10" x14ac:dyDescent="0.4">
      <c r="A22" s="94"/>
      <c r="B22" s="94"/>
      <c r="C22" s="94"/>
      <c r="D22" s="94"/>
      <c r="E22" s="94"/>
      <c r="F22" s="94"/>
      <c r="G22" s="94"/>
      <c r="H22" s="94"/>
      <c r="I22" s="94"/>
      <c r="J22" s="94"/>
    </row>
    <row r="23" spans="1:10" x14ac:dyDescent="0.4">
      <c r="A23" s="94"/>
      <c r="B23" s="94"/>
      <c r="C23" s="94"/>
      <c r="D23" s="94"/>
      <c r="E23" s="94"/>
      <c r="F23" s="94"/>
      <c r="G23" s="94"/>
      <c r="H23" s="94"/>
      <c r="I23" s="94"/>
      <c r="J23" s="94"/>
    </row>
    <row r="24" spans="1:10" x14ac:dyDescent="0.4">
      <c r="A24" s="94"/>
      <c r="B24" s="94"/>
      <c r="C24" s="94"/>
      <c r="D24" s="94"/>
      <c r="E24" s="94"/>
      <c r="F24" s="94"/>
      <c r="G24" s="94"/>
      <c r="H24" s="94"/>
      <c r="I24" s="94"/>
      <c r="J24" s="94"/>
    </row>
  </sheetData>
  <mergeCells count="3">
    <mergeCell ref="A2:J5"/>
    <mergeCell ref="A7:J14"/>
    <mergeCell ref="A17:J24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tabSelected="1" zoomScale="80" zoomScaleNormal="80" workbookViewId="0">
      <selection activeCell="F16" sqref="F16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35</v>
      </c>
      <c r="C4" s="35">
        <v>21</v>
      </c>
      <c r="D4" s="36" t="s">
        <v>39</v>
      </c>
      <c r="E4" s="35">
        <v>24</v>
      </c>
      <c r="F4" s="36" t="s">
        <v>72</v>
      </c>
      <c r="G4" s="35"/>
      <c r="H4" s="36"/>
    </row>
    <row r="5" spans="1:8" x14ac:dyDescent="0.4">
      <c r="A5" s="35" t="s">
        <v>38</v>
      </c>
      <c r="B5" s="35" t="s">
        <v>35</v>
      </c>
      <c r="C5" s="35">
        <v>9</v>
      </c>
      <c r="D5" s="36" t="s">
        <v>39</v>
      </c>
      <c r="E5" s="35">
        <v>1</v>
      </c>
      <c r="F5" s="36" t="s">
        <v>56</v>
      </c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Michio</cp:lastModifiedBy>
  <dcterms:created xsi:type="dcterms:W3CDTF">2020-09-18T03:10:57Z</dcterms:created>
  <dcterms:modified xsi:type="dcterms:W3CDTF">2023-08-16T05:38:32Z</dcterms:modified>
</cp:coreProperties>
</file>