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0c5b5c8a3d9379/デスクトップ/"/>
    </mc:Choice>
  </mc:AlternateContent>
  <xr:revisionPtr revIDLastSave="234" documentId="13_ncr:1_{A5364151-6AF6-4A07-87AA-0ABB4B2F0751}" xr6:coauthVersionLast="47" xr6:coauthVersionMax="47" xr10:uidLastSave="{D8C2476D-7847-4F2F-A90E-32CAA8D55F2A}"/>
  <bookViews>
    <workbookView xWindow="1500" yWindow="2115" windowWidth="18405" windowHeight="1206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<sst xmlns="http://schemas.openxmlformats.org/spreadsheetml/2006/main" count="103" uniqueCount="77">
  <si>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</si>
  <si>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</si>
  <si>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</si>
  <si>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</si>
  <si>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</si>
  <si>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</si>
  <si>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</si>
  <si>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</si>
  <si>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</si>
  <si>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</si>
  <si>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</si>
  <si>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</si>
  <si>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</si>
  <si>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</si>
  <si>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</si>
  <si>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</si>
  <si>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</si>
  <si>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</si>
  <si>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</si>
  <si>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</si>
  <si>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</si>
  <si>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</si>
  <si>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</si>
  <si>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</si>
  <si>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</si>
  <si>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</si>
  <si>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</si>
  <si>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</si>
  <si>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</si>
  <si>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</si>
  <si>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</si>
  <si>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</si>
  <si>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</si>
  <si>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</si>
  <si>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</si>
  <si>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USD/JPY</t>
    <phoneticPr fontId="5"/>
  </si>
  <si>
    <t>USDJPY</t>
    <phoneticPr fontId="1"/>
  </si>
  <si>
    <t>EB</t>
    <phoneticPr fontId="1"/>
  </si>
  <si>
    <t>EB</t>
    <phoneticPr fontId="5"/>
  </si>
  <si>
    <t>2023.0８.03</t>
    <phoneticPr fontId="1"/>
  </si>
  <si>
    <t>4H足</t>
    <rPh sb="2" eb="3">
      <t>ソク</t>
    </rPh>
    <phoneticPr fontId="1"/>
  </si>
  <si>
    <t>2017.08.09</t>
    <phoneticPr fontId="1"/>
  </si>
  <si>
    <t>(4H)</t>
    <phoneticPr fontId="1"/>
  </si>
  <si>
    <t>売りのPB検証</t>
    <rPh sb="0" eb="1">
      <t>ウ</t>
    </rPh>
    <rPh sb="5" eb="7">
      <t>ケンショウ</t>
    </rPh>
    <phoneticPr fontId="1"/>
  </si>
  <si>
    <t>2017.10.25.</t>
    <phoneticPr fontId="1"/>
  </si>
  <si>
    <t>買いのPB検証</t>
    <rPh sb="0" eb="1">
      <t>カ</t>
    </rPh>
    <rPh sb="5" eb="7">
      <t>ケンショウ</t>
    </rPh>
    <phoneticPr fontId="1"/>
  </si>
  <si>
    <t>2017.08.26.</t>
    <phoneticPr fontId="1"/>
  </si>
  <si>
    <t>2018.01.09.</t>
    <phoneticPr fontId="1"/>
  </si>
  <si>
    <t>2017.12.27.</t>
    <phoneticPr fontId="1"/>
  </si>
  <si>
    <t>2017.11.03.</t>
    <phoneticPr fontId="1"/>
  </si>
  <si>
    <t>2018.02.09</t>
    <phoneticPr fontId="1"/>
  </si>
  <si>
    <t>2018.05.28</t>
    <phoneticPr fontId="1"/>
  </si>
  <si>
    <t>2018.03.13.</t>
    <phoneticPr fontId="1"/>
  </si>
  <si>
    <t>2018.06.26</t>
    <phoneticPr fontId="1"/>
  </si>
  <si>
    <t>2023.0８.08</t>
    <phoneticPr fontId="1"/>
  </si>
  <si>
    <t>2018.05.17</t>
    <phoneticPr fontId="1"/>
  </si>
  <si>
    <t>2018.05.28.</t>
    <phoneticPr fontId="1"/>
  </si>
  <si>
    <t>2018.08.22.</t>
    <phoneticPr fontId="1"/>
  </si>
  <si>
    <t>2018.10.17.</t>
    <phoneticPr fontId="1"/>
  </si>
  <si>
    <t>2018,10,05</t>
    <phoneticPr fontId="1"/>
  </si>
  <si>
    <t>2019.02.24.</t>
    <phoneticPr fontId="1"/>
  </si>
  <si>
    <t>2019.02.28.</t>
    <phoneticPr fontId="1"/>
  </si>
  <si>
    <t>2019.01.15.</t>
    <phoneticPr fontId="1"/>
  </si>
  <si>
    <t>2019.03.07.</t>
    <phoneticPr fontId="1"/>
  </si>
  <si>
    <t>2019.04.26.</t>
    <phoneticPr fontId="1"/>
  </si>
  <si>
    <t>2019.06.24.</t>
    <phoneticPr fontId="1"/>
  </si>
  <si>
    <t>2019.07.22.</t>
    <phoneticPr fontId="1"/>
  </si>
  <si>
    <t>2019.08.15.</t>
    <phoneticPr fontId="1"/>
  </si>
  <si>
    <t>2019.10.14.</t>
    <phoneticPr fontId="1"/>
  </si>
  <si>
    <t>2019.11.26.</t>
    <phoneticPr fontId="1"/>
  </si>
  <si>
    <t>2020.04.23.</t>
    <phoneticPr fontId="1"/>
  </si>
  <si>
    <t>2020.08.25.</t>
    <phoneticPr fontId="1"/>
  </si>
  <si>
    <t>2020.05.08.</t>
    <phoneticPr fontId="1"/>
  </si>
  <si>
    <r>
      <rPr>
        <sz val="10"/>
        <color rgb="FF000000"/>
        <rFont val="ＭＳ Ｐゴシック"/>
        <family val="3"/>
        <charset val="128"/>
      </rPr>
      <t>（26)2019.10.14.  買いのPB検証
ろうそく足の実体：ヒゲ＝１：３以上ある。
２つのMAより外（上）に実体があり、かつ１０MAがヒゲにタッチしている。
20MAより10MAが上にあり、売りのEBとして成立する。
高値更新でエントリーする。利確２．０までとれた。
（気付き）実態に対しヒゲの長さが５倍以上ある。
（27）2019.11.26.　買いのPB検証
ろうそく足の実体：ヒゲ＝１：３以上ある。
MAの外（上）に実体があり、かつヒゲにMAがタッチしている
２０MAより１０MAが上にある。売りのPBとして成立する。
（気付き）ゴールデンクロスのの後の最初の売りのPBあり5.0迄の利確は取れた。
(28)2020.04.23.　売りのPB検証
ろうそく足の実体：ヒゲ＝１：３以上ある。
２つのMAより外（下）に実体があり、かつ2つのMAがヒゲにタッチしている。
20MAと10MAが重なっている
（気付き）高値と安値の幅が大きいPBで利確が1.5までで2は取れず
(29)2020.05.08．買いのPB検証</t>
    </r>
    <r>
      <rPr>
        <sz val="11"/>
        <color indexed="8"/>
        <rFont val="ＭＳ Ｐゴシック"/>
        <family val="3"/>
        <charset val="128"/>
      </rPr>
      <t xml:space="preserve">
</t>
    </r>
    <r>
      <rPr>
        <sz val="10"/>
        <color rgb="FF000000"/>
        <rFont val="ＭＳ Ｐゴシック"/>
        <family val="3"/>
        <charset val="128"/>
      </rPr>
      <t>(30)2020.08.25. 買いのPB検証　</t>
    </r>
    <r>
      <rPr>
        <sz val="11"/>
        <color indexed="8"/>
        <rFont val="ＭＳ Ｐゴシック"/>
        <family val="3"/>
        <charset val="128"/>
      </rPr>
      <t xml:space="preserve">　
</t>
    </r>
    <r>
      <rPr>
        <sz val="10"/>
        <color rgb="FF000000"/>
        <rFont val="ＭＳ Ｐゴシック"/>
        <family val="3"/>
        <charset val="128"/>
      </rPr>
      <t>ろうそく足の実体：ヒゲ＝１：３以上ある。
MAの外（上）に実体があり、かつヒゲにMAがタッチしている
２０MAより１０MAが上にある。売りのPBとして成立する。
（気付き）ゴールデンクロス直後の売りのPBあり利確2.0まで取れた。</t>
    </r>
    <rPh sb="17" eb="18">
      <t>カ</t>
    </rPh>
    <rPh sb="22" eb="24">
      <t>ケンショウ</t>
    </rPh>
    <rPh sb="29" eb="30">
      <t>アシ</t>
    </rPh>
    <rPh sb="31" eb="33">
      <t>ジッタイ</t>
    </rPh>
    <rPh sb="40" eb="42">
      <t>イジョウ</t>
    </rPh>
    <rPh sb="53" eb="54">
      <t>ソト</t>
    </rPh>
    <rPh sb="55" eb="56">
      <t>ウエ</t>
    </rPh>
    <rPh sb="58" eb="60">
      <t>ジッタイ</t>
    </rPh>
    <rPh sb="94" eb="95">
      <t>ウエ</t>
    </rPh>
    <rPh sb="99" eb="100">
      <t>ウ</t>
    </rPh>
    <rPh sb="107" eb="109">
      <t>セイリツ</t>
    </rPh>
    <rPh sb="113" eb="114">
      <t>タカ</t>
    </rPh>
    <rPh sb="126" eb="128">
      <t>リカク</t>
    </rPh>
    <rPh sb="140" eb="141">
      <t>キ</t>
    </rPh>
    <rPh sb="141" eb="142">
      <t>ツ</t>
    </rPh>
    <rPh sb="144" eb="146">
      <t>ジッタイ</t>
    </rPh>
    <rPh sb="147" eb="148">
      <t>タイ</t>
    </rPh>
    <rPh sb="152" eb="153">
      <t>ナガ</t>
    </rPh>
    <rPh sb="156" eb="159">
      <t>バイイジョウ</t>
    </rPh>
    <rPh sb="179" eb="180">
      <t>カ</t>
    </rPh>
    <rPh sb="184" eb="186">
      <t>ケンショウ</t>
    </rPh>
    <rPh sb="213" eb="214">
      <t>ウエ</t>
    </rPh>
    <rPh sb="249" eb="250">
      <t>ウエ</t>
    </rPh>
    <rPh sb="254" eb="255">
      <t>ウ</t>
    </rPh>
    <rPh sb="269" eb="270">
      <t>キ</t>
    </rPh>
    <rPh sb="270" eb="271">
      <t>ツ</t>
    </rPh>
    <rPh sb="283" eb="284">
      <t>アト</t>
    </rPh>
    <rPh sb="285" eb="287">
      <t>サイショ</t>
    </rPh>
    <rPh sb="288" eb="289">
      <t>ウ</t>
    </rPh>
    <rPh sb="298" eb="299">
      <t>マデ</t>
    </rPh>
    <rPh sb="300" eb="302">
      <t>リカク</t>
    </rPh>
    <rPh sb="303" eb="304">
      <t>ト</t>
    </rPh>
    <rPh sb="325" eb="326">
      <t>ウ</t>
    </rPh>
    <rPh sb="330" eb="332">
      <t>ケンショウ</t>
    </rPh>
    <rPh sb="363" eb="364">
      <t>シタ</t>
    </rPh>
    <rPh sb="402" eb="403">
      <t>カサ</t>
    </rPh>
    <rPh sb="414" eb="416">
      <t>タカネ</t>
    </rPh>
    <rPh sb="417" eb="419">
      <t>ヤスネ</t>
    </rPh>
    <rPh sb="420" eb="421">
      <t>ハバ</t>
    </rPh>
    <rPh sb="422" eb="423">
      <t>オオ</t>
    </rPh>
    <rPh sb="428" eb="430">
      <t>リカク</t>
    </rPh>
    <rPh sb="439" eb="440">
      <t>ト</t>
    </rPh>
    <rPh sb="459" eb="460">
      <t>カ</t>
    </rPh>
    <rPh sb="464" eb="466">
      <t>ケンショウ</t>
    </rPh>
    <rPh sb="483" eb="484">
      <t>カ</t>
    </rPh>
    <rPh sb="488" eb="490">
      <t>ケンショウ</t>
    </rPh>
    <rPh sb="587" eb="589">
      <t>チョクゴ</t>
    </rPh>
    <rPh sb="597" eb="599">
      <t>リカク</t>
    </rPh>
    <rPh sb="604" eb="605">
      <t>ト</t>
    </rPh>
    <phoneticPr fontId="1"/>
  </si>
  <si>
    <t>2023.0８.18</t>
    <phoneticPr fontId="1"/>
  </si>
  <si>
    <t>今回も５件の検証のうち（２７）（２９）（３０）、移動平均線のゴールデンクロスの後に出る買いのPBでは利確が確実に取れる。</t>
    <rPh sb="0" eb="2">
      <t>コンカイ</t>
    </rPh>
    <rPh sb="4" eb="5">
      <t>ケン</t>
    </rPh>
    <rPh sb="6" eb="8">
      <t>ケンショウ</t>
    </rPh>
    <rPh sb="24" eb="29">
      <t>イドウヘイキンセン</t>
    </rPh>
    <rPh sb="39" eb="40">
      <t>アト</t>
    </rPh>
    <rPh sb="41" eb="42">
      <t>デ</t>
    </rPh>
    <rPh sb="43" eb="44">
      <t>カ</t>
    </rPh>
    <rPh sb="50" eb="52">
      <t>リカク</t>
    </rPh>
    <rPh sb="53" eb="55">
      <t>カクジツ</t>
    </rPh>
    <rPh sb="56" eb="57">
      <t>ト</t>
    </rPh>
    <phoneticPr fontId="1"/>
  </si>
  <si>
    <t xml:space="preserve">４時間足（４H)でのPB、EB検証を３０回は、今日で終了、明日からは1時間足（１H）でのPB検証に移ります。
</t>
    <rPh sb="1" eb="4">
      <t>ジカンアシ</t>
    </rPh>
    <rPh sb="15" eb="17">
      <t>ケンショウ</t>
    </rPh>
    <rPh sb="20" eb="21">
      <t>カイ</t>
    </rPh>
    <rPh sb="23" eb="25">
      <t>キョウ</t>
    </rPh>
    <rPh sb="26" eb="28">
      <t>シュウリョウ</t>
    </rPh>
    <rPh sb="29" eb="31">
      <t>アス</t>
    </rPh>
    <rPh sb="35" eb="38">
      <t>ジカンアシ</t>
    </rPh>
    <rPh sb="46" eb="48">
      <t>ケンショウ</t>
    </rPh>
    <rPh sb="49" eb="50">
      <t>ウツ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</si>
</sst>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0"/>
      <color rgb="FF00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0" fillId="0" borderId="0" xfId="2" applyAlignment="1">
      <alignment horizontal="center" vertical="center"/>
    </xf>
    <xf numFmtId="176" fontId="3" fillId="0" borderId="12" xfId="0" applyNumberFormat="1" applyFont="1" applyBorder="1">
      <alignment vertical="center"/>
    </xf>
    <xf numFmtId="0" fontId="12" fillId="4" borderId="9" xfId="0" applyFont="1" applyFill="1" applyBorder="1">
      <alignment vertical="center"/>
    </xf>
    <xf numFmtId="0" fontId="10" fillId="0" borderId="0" xfId="2" applyAlignment="1">
      <alignment horizontal="left" vertical="top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176" fontId="0" fillId="0" borderId="12" xfId="0" applyNumberFormat="1" applyFont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23812</xdr:colOff>
      <xdr:row>2</xdr:row>
      <xdr:rowOff>119063</xdr:rowOff>
    </xdr:from>
    <xdr:to>
      <xdr:col>16</xdr:col>
      <xdr:colOff>62733</xdr:colOff>
      <xdr:row>31</xdr:row>
      <xdr:rowOff>35719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6D48EB26-C8B9-EE7B-4E94-675EFF37B1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3875" y="464344"/>
          <a:ext cx="9254358" cy="5083969"/>
        </a:xfrm>
        <a:prstGeom prst="rect">
          <a:avLst/>
        </a:prstGeom>
      </xdr:spPr>
    </xdr:pic>
    <xdr:clientData/>
  </xdr:twoCellAnchor>
  <xdr:twoCellAnchor editAs="oneCell">
    <xdr:from>
      <xdr:col>1</xdr:col>
      <xdr:colOff>59531</xdr:colOff>
      <xdr:row>34</xdr:row>
      <xdr:rowOff>142875</xdr:rowOff>
    </xdr:from>
    <xdr:to>
      <xdr:col>16</xdr:col>
      <xdr:colOff>98452</xdr:colOff>
      <xdr:row>63</xdr:row>
      <xdr:rowOff>47625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FE2A18A1-703C-E8E4-7A5A-21E13DEA9B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9594" y="6179344"/>
          <a:ext cx="9254358" cy="5083969"/>
        </a:xfrm>
        <a:prstGeom prst="rect">
          <a:avLst/>
        </a:prstGeom>
      </xdr:spPr>
    </xdr:pic>
    <xdr:clientData/>
  </xdr:twoCellAnchor>
  <xdr:twoCellAnchor editAs="oneCell">
    <xdr:from>
      <xdr:col>1</xdr:col>
      <xdr:colOff>71437</xdr:colOff>
      <xdr:row>66</xdr:row>
      <xdr:rowOff>107155</xdr:rowOff>
    </xdr:from>
    <xdr:to>
      <xdr:col>16</xdr:col>
      <xdr:colOff>45339</xdr:colOff>
      <xdr:row>94</xdr:row>
      <xdr:rowOff>154780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DC9D3C18-8453-D608-687B-979D6FF60A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71500" y="11846718"/>
          <a:ext cx="9189339" cy="5048250"/>
        </a:xfrm>
        <a:prstGeom prst="rect">
          <a:avLst/>
        </a:prstGeom>
      </xdr:spPr>
    </xdr:pic>
    <xdr:clientData/>
  </xdr:twoCellAnchor>
  <xdr:twoCellAnchor editAs="oneCell">
    <xdr:from>
      <xdr:col>1</xdr:col>
      <xdr:colOff>59531</xdr:colOff>
      <xdr:row>128</xdr:row>
      <xdr:rowOff>154781</xdr:rowOff>
    </xdr:from>
    <xdr:to>
      <xdr:col>15</xdr:col>
      <xdr:colOff>565862</xdr:colOff>
      <xdr:row>156</xdr:row>
      <xdr:rowOff>154779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FA0C6DCF-7175-D278-F1D7-476A145400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59594" y="22943344"/>
          <a:ext cx="9102643" cy="500062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15</xdr:col>
      <xdr:colOff>511969</xdr:colOff>
      <xdr:row>126</xdr:row>
      <xdr:rowOff>3095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DCDF0C98-20F7-9880-98F6-B56B17452D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00063" y="17442656"/>
          <a:ext cx="9108281" cy="50037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36" activePane="bottomRight" state="frozen"/>
      <selection pane="topRight" activeCell="B1" sqref="B1"/>
      <selection pane="bottomLeft" activeCell="A9" sqref="A9"/>
      <selection pane="bottomRight" activeCell="E40" sqref="E40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36</v>
      </c>
    </row>
    <row r="2" spans="1:18" x14ac:dyDescent="0.4">
      <c r="A2" s="1" t="s">
        <v>8</v>
      </c>
      <c r="C2" t="s">
        <v>40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33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24</v>
      </c>
      <c r="E6" s="23"/>
      <c r="F6" s="24"/>
      <c r="G6" s="82" t="s">
        <v>3</v>
      </c>
      <c r="H6" s="83"/>
      <c r="I6" s="89"/>
      <c r="J6" s="82" t="s">
        <v>22</v>
      </c>
      <c r="K6" s="83"/>
      <c r="L6" s="89"/>
      <c r="M6" s="82" t="s">
        <v>23</v>
      </c>
      <c r="N6" s="83"/>
      <c r="O6" s="89"/>
    </row>
    <row r="7" spans="1:18" ht="19.5" thickBot="1" x14ac:dyDescent="0.45">
      <c r="A7" s="25"/>
      <c r="B7" s="25" t="s">
        <v>2</v>
      </c>
      <c r="C7" s="60" t="s">
        <v>28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6" t="s">
        <v>22</v>
      </c>
      <c r="K8" s="87"/>
      <c r="L8" s="88"/>
      <c r="M8" s="86"/>
      <c r="N8" s="87"/>
      <c r="O8" s="88"/>
    </row>
    <row r="9" spans="1:18" x14ac:dyDescent="0.4">
      <c r="A9" s="7">
        <v>1</v>
      </c>
      <c r="B9" s="21" t="s">
        <v>41</v>
      </c>
      <c r="C9" s="47">
        <v>2</v>
      </c>
      <c r="D9" s="51">
        <v>1.27</v>
      </c>
      <c r="E9" s="52">
        <v>1.5</v>
      </c>
      <c r="F9" s="53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 t="s">
        <v>46</v>
      </c>
      <c r="C10" s="44">
        <v>1</v>
      </c>
      <c r="D10" s="54">
        <v>-1</v>
      </c>
      <c r="E10" s="55">
        <v>-1</v>
      </c>
      <c r="F10" s="74">
        <v>-1</v>
      </c>
      <c r="G10" s="20">
        <f t="shared" ref="G10:G42" si="2">IF(D10="","",G9+M10)</f>
        <v>100695.7</v>
      </c>
      <c r="H10" s="20">
        <f t="shared" ref="H10:H42" si="3">IF(E10="","",H9+N10)</f>
        <v>101365</v>
      </c>
      <c r="I10" s="20">
        <f t="shared" ref="I10:I42" si="4">IF(F10="","",I9+O10)</f>
        <v>102820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-3114.2999999999997</v>
      </c>
      <c r="N10" s="42">
        <f t="shared" ref="N10:N12" si="9">IF(E10="","",K10*E10)</f>
        <v>-3135</v>
      </c>
      <c r="O10" s="43">
        <f t="shared" ref="O10:O12" si="10">IF(F10="","",L10*F10)</f>
        <v>-3180</v>
      </c>
      <c r="P10" s="20"/>
      <c r="Q10" s="20"/>
      <c r="R10" s="20"/>
    </row>
    <row r="11" spans="1:18" x14ac:dyDescent="0.4">
      <c r="A11" s="7">
        <v>3</v>
      </c>
      <c r="B11" s="4" t="s">
        <v>44</v>
      </c>
      <c r="C11" s="44">
        <v>2</v>
      </c>
      <c r="D11" s="54">
        <v>-1</v>
      </c>
      <c r="E11" s="55">
        <v>-1</v>
      </c>
      <c r="F11" s="74">
        <v>-1</v>
      </c>
      <c r="G11" s="20">
        <f t="shared" si="2"/>
        <v>97674.828999999998</v>
      </c>
      <c r="H11" s="20">
        <f t="shared" si="3"/>
        <v>98324.05</v>
      </c>
      <c r="I11" s="20">
        <f t="shared" si="4"/>
        <v>99735.4</v>
      </c>
      <c r="J11" s="41">
        <f t="shared" si="5"/>
        <v>3020.8709999999996</v>
      </c>
      <c r="K11" s="42">
        <f t="shared" si="6"/>
        <v>3040.95</v>
      </c>
      <c r="L11" s="43">
        <f t="shared" si="7"/>
        <v>3084.6</v>
      </c>
      <c r="M11" s="41">
        <f t="shared" si="8"/>
        <v>-3020.8709999999996</v>
      </c>
      <c r="N11" s="42">
        <f t="shared" si="9"/>
        <v>-3040.95</v>
      </c>
      <c r="O11" s="43">
        <f t="shared" si="10"/>
        <v>-3084.6</v>
      </c>
      <c r="P11" s="20"/>
      <c r="Q11" s="20"/>
      <c r="R11" s="20"/>
    </row>
    <row r="12" spans="1:18" x14ac:dyDescent="0.4">
      <c r="A12" s="7">
        <v>4</v>
      </c>
      <c r="B12" s="4" t="s">
        <v>49</v>
      </c>
      <c r="C12" s="44">
        <v>1</v>
      </c>
      <c r="D12" s="54">
        <v>1.27</v>
      </c>
      <c r="E12" s="55">
        <v>1.5</v>
      </c>
      <c r="F12" s="56">
        <v>2</v>
      </c>
      <c r="G12" s="20">
        <f t="shared" si="2"/>
        <v>101396.23998489999</v>
      </c>
      <c r="H12" s="20">
        <f t="shared" si="3"/>
        <v>102748.63225000001</v>
      </c>
      <c r="I12" s="20">
        <f t="shared" si="4"/>
        <v>105719.52399999999</v>
      </c>
      <c r="J12" s="41">
        <f t="shared" si="5"/>
        <v>2930.24487</v>
      </c>
      <c r="K12" s="42">
        <f t="shared" si="6"/>
        <v>2949.7215000000001</v>
      </c>
      <c r="L12" s="43">
        <f t="shared" si="7"/>
        <v>2992.0619999999999</v>
      </c>
      <c r="M12" s="41">
        <f t="shared" si="8"/>
        <v>3721.4109849000001</v>
      </c>
      <c r="N12" s="42">
        <f t="shared" si="9"/>
        <v>4424.5822500000004</v>
      </c>
      <c r="O12" s="43">
        <f t="shared" si="10"/>
        <v>5984.1239999999998</v>
      </c>
      <c r="P12" s="20"/>
      <c r="Q12" s="20"/>
      <c r="R12" s="20"/>
    </row>
    <row r="13" spans="1:18" x14ac:dyDescent="0.4">
      <c r="A13" s="7">
        <v>5</v>
      </c>
      <c r="B13" s="4" t="s">
        <v>48</v>
      </c>
      <c r="C13" s="44">
        <v>2</v>
      </c>
      <c r="D13" s="54">
        <v>1.27</v>
      </c>
      <c r="E13" s="55">
        <v>1.5</v>
      </c>
      <c r="F13" s="56">
        <v>2</v>
      </c>
      <c r="G13" s="20">
        <f t="shared" si="2"/>
        <v>105259.43672832468</v>
      </c>
      <c r="H13" s="20">
        <f t="shared" si="3"/>
        <v>107372.32070125001</v>
      </c>
      <c r="I13" s="20">
        <f t="shared" si="4"/>
        <v>112062.69544</v>
      </c>
      <c r="J13" s="41">
        <f t="shared" ref="J13:J58" si="11">IF(G12="","",G12*0.03)</f>
        <v>3041.8871995469995</v>
      </c>
      <c r="K13" s="42">
        <f t="shared" ref="K13:K58" si="12">IF(H12="","",H12*0.03)</f>
        <v>3082.4589675000002</v>
      </c>
      <c r="L13" s="43">
        <f t="shared" ref="L13:L58" si="13">IF(I12="","",I12*0.03)</f>
        <v>3171.5857199999996</v>
      </c>
      <c r="M13" s="41">
        <f t="shared" ref="M13:M58" si="14">IF(D13="","",J13*D13)</f>
        <v>3863.1967434246894</v>
      </c>
      <c r="N13" s="42">
        <f t="shared" ref="N13:N58" si="15">IF(E13="","",K13*E13)</f>
        <v>4623.6884512500001</v>
      </c>
      <c r="O13" s="43">
        <f t="shared" ref="O13:O58" si="16">IF(F13="","",L13*F13)</f>
        <v>6343.1714399999992</v>
      </c>
      <c r="P13" s="20"/>
      <c r="Q13" s="20"/>
      <c r="R13" s="20"/>
    </row>
    <row r="14" spans="1:18" x14ac:dyDescent="0.4">
      <c r="A14" s="7">
        <v>6</v>
      </c>
      <c r="B14" s="4" t="s">
        <v>47</v>
      </c>
      <c r="C14" s="44">
        <v>2</v>
      </c>
      <c r="D14" s="54">
        <v>1.27</v>
      </c>
      <c r="E14" s="55">
        <v>1.5</v>
      </c>
      <c r="F14" s="56">
        <v>2</v>
      </c>
      <c r="G14" s="20">
        <f t="shared" si="2"/>
        <v>109269.82126767385</v>
      </c>
      <c r="H14" s="20">
        <f t="shared" si="3"/>
        <v>112204.07513280626</v>
      </c>
      <c r="I14" s="20">
        <f t="shared" si="4"/>
        <v>118786.4571664</v>
      </c>
      <c r="J14" s="41">
        <f t="shared" si="11"/>
        <v>3157.7831018497404</v>
      </c>
      <c r="K14" s="42">
        <f t="shared" si="12"/>
        <v>3221.1696210374998</v>
      </c>
      <c r="L14" s="43">
        <f t="shared" si="13"/>
        <v>3361.8808631999996</v>
      </c>
      <c r="M14" s="41">
        <f t="shared" si="14"/>
        <v>4010.3845393491706</v>
      </c>
      <c r="N14" s="42">
        <f t="shared" si="15"/>
        <v>4831.75443155625</v>
      </c>
      <c r="O14" s="43">
        <f t="shared" si="16"/>
        <v>6723.7617263999991</v>
      </c>
      <c r="P14" s="20" t="s">
        <v>37</v>
      </c>
      <c r="Q14" s="20"/>
      <c r="R14" s="20"/>
    </row>
    <row r="15" spans="1:18" x14ac:dyDescent="0.4">
      <c r="A15" s="7">
        <v>7</v>
      </c>
      <c r="B15" s="4" t="s">
        <v>50</v>
      </c>
      <c r="C15" s="44">
        <v>2</v>
      </c>
      <c r="D15" s="54">
        <v>1.27</v>
      </c>
      <c r="E15" s="55">
        <v>1.5</v>
      </c>
      <c r="F15" s="56">
        <v>2</v>
      </c>
      <c r="G15" s="20">
        <f t="shared" si="2"/>
        <v>113433.00145797222</v>
      </c>
      <c r="H15" s="20">
        <f t="shared" si="3"/>
        <v>117253.25851378254</v>
      </c>
      <c r="I15" s="20">
        <f t="shared" si="4"/>
        <v>125913.64459638399</v>
      </c>
      <c r="J15" s="41">
        <f t="shared" si="11"/>
        <v>3278.0946380302153</v>
      </c>
      <c r="K15" s="42">
        <f t="shared" si="12"/>
        <v>3366.1222539841879</v>
      </c>
      <c r="L15" s="43">
        <f t="shared" si="13"/>
        <v>3563.5937149919996</v>
      </c>
      <c r="M15" s="41">
        <f t="shared" si="14"/>
        <v>4163.1801902983734</v>
      </c>
      <c r="N15" s="42">
        <f t="shared" si="15"/>
        <v>5049.183380976282</v>
      </c>
      <c r="O15" s="43">
        <f t="shared" si="16"/>
        <v>7127.1874299839992</v>
      </c>
      <c r="P15" s="20"/>
      <c r="Q15" s="20"/>
      <c r="R15" s="20"/>
    </row>
    <row r="16" spans="1:18" x14ac:dyDescent="0.4">
      <c r="A16" s="7">
        <v>8</v>
      </c>
      <c r="B16" s="4" t="s">
        <v>52</v>
      </c>
      <c r="C16" s="44">
        <v>2</v>
      </c>
      <c r="D16" s="54">
        <v>1.27</v>
      </c>
      <c r="E16" s="55">
        <v>1.5</v>
      </c>
      <c r="F16" s="56">
        <v>2</v>
      </c>
      <c r="G16" s="20">
        <f t="shared" si="2"/>
        <v>117754.79881352096</v>
      </c>
      <c r="H16" s="20">
        <f t="shared" si="3"/>
        <v>122529.65514690275</v>
      </c>
      <c r="I16" s="20">
        <f t="shared" si="4"/>
        <v>133468.46327216702</v>
      </c>
      <c r="J16" s="41">
        <f t="shared" si="11"/>
        <v>3402.9900437391666</v>
      </c>
      <c r="K16" s="42">
        <f t="shared" si="12"/>
        <v>3517.5977554134761</v>
      </c>
      <c r="L16" s="43">
        <f t="shared" si="13"/>
        <v>3777.4093378915195</v>
      </c>
      <c r="M16" s="41">
        <f t="shared" si="14"/>
        <v>4321.7973555487415</v>
      </c>
      <c r="N16" s="42">
        <f t="shared" si="15"/>
        <v>5276.3966331202137</v>
      </c>
      <c r="O16" s="43">
        <f t="shared" si="16"/>
        <v>7554.818675783039</v>
      </c>
      <c r="P16" s="20"/>
      <c r="Q16" s="20"/>
      <c r="R16" s="20"/>
    </row>
    <row r="17" spans="1:18" x14ac:dyDescent="0.4">
      <c r="A17" s="7">
        <v>9</v>
      </c>
      <c r="B17" s="4" t="s">
        <v>51</v>
      </c>
      <c r="C17" s="44">
        <v>2</v>
      </c>
      <c r="D17" s="54">
        <v>1.27</v>
      </c>
      <c r="E17" s="55">
        <v>1.5</v>
      </c>
      <c r="F17" s="56">
        <v>2</v>
      </c>
      <c r="G17" s="20">
        <f t="shared" si="2"/>
        <v>122241.25664831611</v>
      </c>
      <c r="H17" s="20">
        <f t="shared" si="3"/>
        <v>128043.48962851337</v>
      </c>
      <c r="I17" s="20">
        <f t="shared" si="4"/>
        <v>141476.57106849705</v>
      </c>
      <c r="J17" s="41">
        <f t="shared" si="11"/>
        <v>3532.6439644056286</v>
      </c>
      <c r="K17" s="42">
        <f t="shared" si="12"/>
        <v>3675.8896544070822</v>
      </c>
      <c r="L17" s="43">
        <f t="shared" si="13"/>
        <v>4004.0538981650107</v>
      </c>
      <c r="M17" s="41">
        <f t="shared" si="14"/>
        <v>4486.4578347951483</v>
      </c>
      <c r="N17" s="42">
        <f t="shared" si="15"/>
        <v>5513.8344816106237</v>
      </c>
      <c r="O17" s="43">
        <f t="shared" si="16"/>
        <v>8008.1077963300213</v>
      </c>
      <c r="P17" s="20"/>
      <c r="Q17" s="20"/>
      <c r="R17" s="20"/>
    </row>
    <row r="18" spans="1:18" x14ac:dyDescent="0.4">
      <c r="A18" s="7">
        <v>10</v>
      </c>
      <c r="B18" s="4" t="s">
        <v>53</v>
      </c>
      <c r="C18" s="44">
        <v>1</v>
      </c>
      <c r="D18" s="54">
        <v>-1</v>
      </c>
      <c r="E18" s="55">
        <v>-1</v>
      </c>
      <c r="F18" s="56">
        <v>-1</v>
      </c>
      <c r="G18" s="20">
        <f t="shared" si="2"/>
        <v>118574.01894886662</v>
      </c>
      <c r="H18" s="20">
        <f t="shared" si="3"/>
        <v>124202.18493965798</v>
      </c>
      <c r="I18" s="20">
        <f t="shared" si="4"/>
        <v>137232.27393644216</v>
      </c>
      <c r="J18" s="41">
        <f t="shared" si="11"/>
        <v>3667.237699449483</v>
      </c>
      <c r="K18" s="42">
        <f t="shared" si="12"/>
        <v>3841.3046888554009</v>
      </c>
      <c r="L18" s="43">
        <f t="shared" si="13"/>
        <v>4244.2971320549113</v>
      </c>
      <c r="M18" s="41">
        <f t="shared" si="14"/>
        <v>-3667.237699449483</v>
      </c>
      <c r="N18" s="42">
        <f t="shared" si="15"/>
        <v>-3841.3046888554009</v>
      </c>
      <c r="O18" s="43">
        <f t="shared" si="16"/>
        <v>-4244.2971320549113</v>
      </c>
      <c r="P18" s="20"/>
      <c r="Q18" s="20"/>
      <c r="R18" s="20"/>
    </row>
    <row r="19" spans="1:18" x14ac:dyDescent="0.4">
      <c r="A19" s="7">
        <v>11</v>
      </c>
      <c r="B19" s="4" t="s">
        <v>50</v>
      </c>
      <c r="C19" s="44">
        <v>2</v>
      </c>
      <c r="D19" s="54">
        <v>1.27</v>
      </c>
      <c r="E19" s="55">
        <v>1.5</v>
      </c>
      <c r="F19" s="56">
        <v>2</v>
      </c>
      <c r="G19" s="20">
        <f t="shared" si="2"/>
        <v>123091.68907081844</v>
      </c>
      <c r="H19" s="20">
        <f t="shared" si="3"/>
        <v>129791.28326194259</v>
      </c>
      <c r="I19" s="20">
        <f t="shared" si="4"/>
        <v>145466.2103726287</v>
      </c>
      <c r="J19" s="41">
        <f t="shared" si="11"/>
        <v>3557.2205684659984</v>
      </c>
      <c r="K19" s="42">
        <f t="shared" si="12"/>
        <v>3726.0655481897393</v>
      </c>
      <c r="L19" s="43">
        <f t="shared" si="13"/>
        <v>4116.968218093265</v>
      </c>
      <c r="M19" s="41">
        <f t="shared" si="14"/>
        <v>4517.6701219518181</v>
      </c>
      <c r="N19" s="42">
        <f t="shared" si="15"/>
        <v>5589.0983222846089</v>
      </c>
      <c r="O19" s="43">
        <f t="shared" si="16"/>
        <v>8233.93643618653</v>
      </c>
      <c r="P19" s="20"/>
      <c r="Q19" s="20"/>
      <c r="R19" s="20"/>
    </row>
    <row r="20" spans="1:18" x14ac:dyDescent="0.4">
      <c r="A20" s="7">
        <v>12</v>
      </c>
      <c r="B20" s="4" t="s">
        <v>52</v>
      </c>
      <c r="C20" s="44">
        <v>2</v>
      </c>
      <c r="D20" s="54">
        <v>1.27</v>
      </c>
      <c r="E20" s="55">
        <v>1.5</v>
      </c>
      <c r="F20" s="56">
        <v>2</v>
      </c>
      <c r="G20" s="20">
        <f t="shared" si="2"/>
        <v>127781.48242441662</v>
      </c>
      <c r="H20" s="20">
        <f t="shared" si="3"/>
        <v>135631.89100873002</v>
      </c>
      <c r="I20" s="20">
        <f t="shared" si="4"/>
        <v>154194.18299498642</v>
      </c>
      <c r="J20" s="41">
        <f t="shared" si="11"/>
        <v>3692.7506721245531</v>
      </c>
      <c r="K20" s="42">
        <f t="shared" si="12"/>
        <v>3893.7384978582777</v>
      </c>
      <c r="L20" s="43">
        <f t="shared" si="13"/>
        <v>4363.9863111788609</v>
      </c>
      <c r="M20" s="41">
        <f t="shared" si="14"/>
        <v>4689.7933535981829</v>
      </c>
      <c r="N20" s="42">
        <f t="shared" si="15"/>
        <v>5840.6077467874165</v>
      </c>
      <c r="O20" s="43">
        <f t="shared" si="16"/>
        <v>8727.9726223577218</v>
      </c>
      <c r="P20" s="20"/>
      <c r="Q20" s="20"/>
      <c r="R20" s="20"/>
    </row>
    <row r="21" spans="1:18" x14ac:dyDescent="0.4">
      <c r="A21" s="7">
        <v>13</v>
      </c>
      <c r="B21" s="4" t="s">
        <v>55</v>
      </c>
      <c r="C21" s="44">
        <v>1</v>
      </c>
      <c r="D21" s="54">
        <v>1.27</v>
      </c>
      <c r="E21" s="55">
        <v>1.5</v>
      </c>
      <c r="F21" s="56">
        <v>2</v>
      </c>
      <c r="G21" s="20">
        <f t="shared" si="2"/>
        <v>132649.9569047869</v>
      </c>
      <c r="H21" s="20">
        <f t="shared" si="3"/>
        <v>141735.32610412285</v>
      </c>
      <c r="I21" s="20">
        <f t="shared" si="4"/>
        <v>163445.83397468561</v>
      </c>
      <c r="J21" s="41">
        <f t="shared" si="11"/>
        <v>3833.4444727324985</v>
      </c>
      <c r="K21" s="42">
        <f t="shared" si="12"/>
        <v>4068.9567302619002</v>
      </c>
      <c r="L21" s="43">
        <f t="shared" si="13"/>
        <v>4625.8254898495925</v>
      </c>
      <c r="M21" s="41">
        <f t="shared" si="14"/>
        <v>4868.4744803702733</v>
      </c>
      <c r="N21" s="42">
        <f t="shared" si="15"/>
        <v>6103.4350953928506</v>
      </c>
      <c r="O21" s="43">
        <f t="shared" si="16"/>
        <v>9251.650979699185</v>
      </c>
      <c r="P21" s="20"/>
      <c r="Q21" s="20"/>
      <c r="R21" s="20"/>
    </row>
    <row r="22" spans="1:18" x14ac:dyDescent="0.4">
      <c r="A22" s="7">
        <v>14</v>
      </c>
      <c r="B22" s="4" t="s">
        <v>56</v>
      </c>
      <c r="C22" s="44">
        <v>2</v>
      </c>
      <c r="D22" s="54">
        <v>1.27</v>
      </c>
      <c r="E22" s="55">
        <v>1.5</v>
      </c>
      <c r="F22" s="56">
        <v>2</v>
      </c>
      <c r="G22" s="20">
        <f t="shared" si="2"/>
        <v>137703.92026285929</v>
      </c>
      <c r="H22" s="20">
        <f t="shared" si="3"/>
        <v>148113.41577880838</v>
      </c>
      <c r="I22" s="20">
        <f t="shared" si="4"/>
        <v>173252.58401316675</v>
      </c>
      <c r="J22" s="41">
        <f t="shared" si="11"/>
        <v>3979.4987071436067</v>
      </c>
      <c r="K22" s="42">
        <f t="shared" si="12"/>
        <v>4252.0597831236855</v>
      </c>
      <c r="L22" s="43">
        <f t="shared" si="13"/>
        <v>4903.3750192405678</v>
      </c>
      <c r="M22" s="41">
        <f t="shared" si="14"/>
        <v>5053.9633580723803</v>
      </c>
      <c r="N22" s="42">
        <f t="shared" si="15"/>
        <v>6378.0896746855287</v>
      </c>
      <c r="O22" s="43">
        <f t="shared" si="16"/>
        <v>9806.7500384811356</v>
      </c>
      <c r="P22" s="20"/>
      <c r="Q22" s="20"/>
      <c r="R22" s="20"/>
    </row>
    <row r="23" spans="1:18" x14ac:dyDescent="0.4">
      <c r="A23" s="7">
        <v>15</v>
      </c>
      <c r="B23" s="4" t="s">
        <v>57</v>
      </c>
      <c r="C23" s="44">
        <v>1</v>
      </c>
      <c r="D23" s="54">
        <v>1.27</v>
      </c>
      <c r="E23" s="55">
        <v>1.5</v>
      </c>
      <c r="F23" s="56">
        <v>2</v>
      </c>
      <c r="G23" s="20">
        <f t="shared" si="2"/>
        <v>142950.43962487424</v>
      </c>
      <c r="H23" s="20">
        <f t="shared" si="3"/>
        <v>154778.51948885477</v>
      </c>
      <c r="I23" s="20">
        <f t="shared" si="4"/>
        <v>183647.73905395676</v>
      </c>
      <c r="J23" s="41">
        <f t="shared" si="11"/>
        <v>4131.1176078857789</v>
      </c>
      <c r="K23" s="42">
        <f t="shared" si="12"/>
        <v>4443.4024733642509</v>
      </c>
      <c r="L23" s="43">
        <f t="shared" si="13"/>
        <v>5197.5775203950025</v>
      </c>
      <c r="M23" s="41">
        <f t="shared" si="14"/>
        <v>5246.5193620149394</v>
      </c>
      <c r="N23" s="42">
        <f t="shared" si="15"/>
        <v>6665.1037100463764</v>
      </c>
      <c r="O23" s="43">
        <f t="shared" si="16"/>
        <v>10395.155040790005</v>
      </c>
      <c r="P23" s="20"/>
      <c r="Q23" s="20"/>
      <c r="R23" s="20"/>
    </row>
    <row r="24" spans="1:18" x14ac:dyDescent="0.4">
      <c r="A24" s="7">
        <v>16</v>
      </c>
      <c r="B24" s="4" t="s">
        <v>59</v>
      </c>
      <c r="C24" s="44">
        <v>2</v>
      </c>
      <c r="D24" s="54">
        <v>1.27</v>
      </c>
      <c r="E24" s="55">
        <v>1.5</v>
      </c>
      <c r="F24" s="56">
        <v>2</v>
      </c>
      <c r="G24" s="20">
        <f t="shared" si="2"/>
        <v>148396.85137458195</v>
      </c>
      <c r="H24" s="20">
        <f t="shared" si="3"/>
        <v>161743.55286585324</v>
      </c>
      <c r="I24" s="20">
        <f t="shared" si="4"/>
        <v>194666.60339719415</v>
      </c>
      <c r="J24" s="41">
        <f t="shared" si="11"/>
        <v>4288.5131887462267</v>
      </c>
      <c r="K24" s="42">
        <f t="shared" si="12"/>
        <v>4643.3555846656427</v>
      </c>
      <c r="L24" s="43">
        <f t="shared" si="13"/>
        <v>5509.4321716187023</v>
      </c>
      <c r="M24" s="41">
        <f t="shared" si="14"/>
        <v>5446.4117497077077</v>
      </c>
      <c r="N24" s="42">
        <f t="shared" si="15"/>
        <v>6965.0333769984645</v>
      </c>
      <c r="O24" s="43">
        <f t="shared" si="16"/>
        <v>11018.864343237405</v>
      </c>
      <c r="P24" s="20"/>
      <c r="Q24" s="20"/>
      <c r="R24" s="20"/>
    </row>
    <row r="25" spans="1:18" x14ac:dyDescent="0.4">
      <c r="A25" s="7">
        <v>17</v>
      </c>
      <c r="B25" s="4" t="s">
        <v>58</v>
      </c>
      <c r="C25" s="44">
        <v>1</v>
      </c>
      <c r="D25" s="54">
        <v>-1</v>
      </c>
      <c r="E25" s="55">
        <v>-1</v>
      </c>
      <c r="F25" s="74">
        <v>-1</v>
      </c>
      <c r="G25" s="20">
        <f t="shared" si="2"/>
        <v>143944.94583334448</v>
      </c>
      <c r="H25" s="20">
        <f t="shared" si="3"/>
        <v>156891.24627987764</v>
      </c>
      <c r="I25" s="20">
        <f t="shared" si="4"/>
        <v>188826.60529527834</v>
      </c>
      <c r="J25" s="41">
        <f t="shared" si="11"/>
        <v>4451.9055412374582</v>
      </c>
      <c r="K25" s="42">
        <f t="shared" si="12"/>
        <v>4852.306585975597</v>
      </c>
      <c r="L25" s="43">
        <f t="shared" si="13"/>
        <v>5839.998101915824</v>
      </c>
      <c r="M25" s="41">
        <f t="shared" si="14"/>
        <v>-4451.9055412374582</v>
      </c>
      <c r="N25" s="42">
        <f t="shared" si="15"/>
        <v>-4852.306585975597</v>
      </c>
      <c r="O25" s="43">
        <f t="shared" si="16"/>
        <v>-5839.998101915824</v>
      </c>
      <c r="P25" s="20"/>
      <c r="Q25" s="20"/>
      <c r="R25" s="20"/>
    </row>
    <row r="26" spans="1:18" x14ac:dyDescent="0.4">
      <c r="A26" s="7">
        <v>18</v>
      </c>
      <c r="B26" s="4" t="s">
        <v>62</v>
      </c>
      <c r="C26" s="44">
        <v>1</v>
      </c>
      <c r="D26" s="54">
        <v>1.27</v>
      </c>
      <c r="E26" s="55">
        <v>1.5</v>
      </c>
      <c r="F26" s="56">
        <v>2</v>
      </c>
      <c r="G26" s="20">
        <f t="shared" si="2"/>
        <v>149429.24826959491</v>
      </c>
      <c r="H26" s="20">
        <f t="shared" si="3"/>
        <v>163951.35236247213</v>
      </c>
      <c r="I26" s="20">
        <f t="shared" si="4"/>
        <v>200156.20161299504</v>
      </c>
      <c r="J26" s="41">
        <f t="shared" si="11"/>
        <v>4318.3483750003343</v>
      </c>
      <c r="K26" s="42">
        <f t="shared" si="12"/>
        <v>4706.7373883963292</v>
      </c>
      <c r="L26" s="43">
        <f t="shared" si="13"/>
        <v>5664.7981588583498</v>
      </c>
      <c r="M26" s="41">
        <f t="shared" si="14"/>
        <v>5484.3024362504248</v>
      </c>
      <c r="N26" s="42">
        <f t="shared" si="15"/>
        <v>7060.1060825944933</v>
      </c>
      <c r="O26" s="43">
        <f t="shared" si="16"/>
        <v>11329.5963177167</v>
      </c>
      <c r="P26" s="20"/>
      <c r="Q26" s="20"/>
      <c r="R26" s="20"/>
    </row>
    <row r="27" spans="1:18" x14ac:dyDescent="0.4">
      <c r="A27" s="7">
        <v>19</v>
      </c>
      <c r="B27" s="79" t="s">
        <v>60</v>
      </c>
      <c r="C27" s="44">
        <v>2</v>
      </c>
      <c r="D27" s="54">
        <v>-1</v>
      </c>
      <c r="E27" s="55">
        <v>-1</v>
      </c>
      <c r="F27" s="74">
        <v>-1</v>
      </c>
      <c r="G27" s="20">
        <f t="shared" si="2"/>
        <v>144946.37082150707</v>
      </c>
      <c r="H27" s="20">
        <f t="shared" si="3"/>
        <v>159032.81179159795</v>
      </c>
      <c r="I27" s="20">
        <f t="shared" si="4"/>
        <v>194151.51556460519</v>
      </c>
      <c r="J27" s="41">
        <f t="shared" si="11"/>
        <v>4482.8774480878474</v>
      </c>
      <c r="K27" s="42">
        <f t="shared" si="12"/>
        <v>4918.5405708741637</v>
      </c>
      <c r="L27" s="43">
        <f t="shared" si="13"/>
        <v>6004.6860483898508</v>
      </c>
      <c r="M27" s="41">
        <f t="shared" si="14"/>
        <v>-4482.8774480878474</v>
      </c>
      <c r="N27" s="42">
        <f t="shared" si="15"/>
        <v>-4918.5405708741637</v>
      </c>
      <c r="O27" s="43">
        <f t="shared" si="16"/>
        <v>-6004.6860483898508</v>
      </c>
      <c r="P27" s="20"/>
      <c r="Q27" s="20"/>
      <c r="R27" s="20"/>
    </row>
    <row r="28" spans="1:18" x14ac:dyDescent="0.4">
      <c r="A28" s="7">
        <v>20</v>
      </c>
      <c r="B28" s="79" t="s">
        <v>61</v>
      </c>
      <c r="C28" s="44">
        <v>1</v>
      </c>
      <c r="D28" s="54">
        <v>1.27</v>
      </c>
      <c r="E28" s="55">
        <v>1.5</v>
      </c>
      <c r="F28" s="56">
        <v>2</v>
      </c>
      <c r="G28" s="20">
        <f t="shared" si="2"/>
        <v>150468.82754980648</v>
      </c>
      <c r="H28" s="20">
        <f t="shared" si="3"/>
        <v>166189.28832221986</v>
      </c>
      <c r="I28" s="20">
        <f t="shared" si="4"/>
        <v>205800.6064984815</v>
      </c>
      <c r="J28" s="41">
        <f t="shared" si="11"/>
        <v>4348.3911246452117</v>
      </c>
      <c r="K28" s="42">
        <f t="shared" si="12"/>
        <v>4770.9843537479383</v>
      </c>
      <c r="L28" s="43">
        <f t="shared" si="13"/>
        <v>5824.5454669381552</v>
      </c>
      <c r="M28" s="41">
        <f t="shared" si="14"/>
        <v>5522.4567282994185</v>
      </c>
      <c r="N28" s="42">
        <f t="shared" si="15"/>
        <v>7156.4765306219069</v>
      </c>
      <c r="O28" s="43">
        <f t="shared" si="16"/>
        <v>11649.09093387631</v>
      </c>
      <c r="P28" s="20"/>
      <c r="Q28" s="20"/>
      <c r="R28" s="20"/>
    </row>
    <row r="29" spans="1:18" x14ac:dyDescent="0.4">
      <c r="A29" s="7">
        <v>21</v>
      </c>
      <c r="B29" s="79" t="s">
        <v>63</v>
      </c>
      <c r="C29" s="44">
        <v>2</v>
      </c>
      <c r="D29" s="54">
        <v>1.27</v>
      </c>
      <c r="E29" s="55">
        <v>1.5</v>
      </c>
      <c r="F29" s="56">
        <v>2</v>
      </c>
      <c r="G29" s="20">
        <f t="shared" si="2"/>
        <v>156201.68987945409</v>
      </c>
      <c r="H29" s="20">
        <f t="shared" si="3"/>
        <v>173667.80629671976</v>
      </c>
      <c r="I29" s="20">
        <f t="shared" si="4"/>
        <v>218148.6428883904</v>
      </c>
      <c r="J29" s="41">
        <f t="shared" si="11"/>
        <v>4514.0648264941938</v>
      </c>
      <c r="K29" s="42">
        <f t="shared" si="12"/>
        <v>4985.6786496665954</v>
      </c>
      <c r="L29" s="43">
        <f t="shared" si="13"/>
        <v>6174.0181949544449</v>
      </c>
      <c r="M29" s="41">
        <f t="shared" si="14"/>
        <v>5732.8623296476262</v>
      </c>
      <c r="N29" s="42">
        <f t="shared" si="15"/>
        <v>7478.5179744998932</v>
      </c>
      <c r="O29" s="43">
        <f t="shared" si="16"/>
        <v>12348.03638990889</v>
      </c>
      <c r="P29" s="20"/>
      <c r="Q29" s="20"/>
      <c r="R29" s="20"/>
    </row>
    <row r="30" spans="1:18" x14ac:dyDescent="0.4">
      <c r="A30" s="7">
        <v>22</v>
      </c>
      <c r="B30" s="79" t="s">
        <v>64</v>
      </c>
      <c r="C30" s="44">
        <v>2</v>
      </c>
      <c r="D30" s="54">
        <v>1.27</v>
      </c>
      <c r="E30" s="55">
        <v>1.5</v>
      </c>
      <c r="F30" s="80">
        <v>2</v>
      </c>
      <c r="G30" s="20">
        <f t="shared" si="2"/>
        <v>162152.97426386128</v>
      </c>
      <c r="H30" s="20">
        <f t="shared" si="3"/>
        <v>181482.85758007216</v>
      </c>
      <c r="I30" s="20">
        <f t="shared" si="4"/>
        <v>231237.56146169381</v>
      </c>
      <c r="J30" s="41">
        <f t="shared" si="11"/>
        <v>4686.0506963836224</v>
      </c>
      <c r="K30" s="42">
        <f t="shared" si="12"/>
        <v>5210.0341889015926</v>
      </c>
      <c r="L30" s="43">
        <f t="shared" si="13"/>
        <v>6544.4592866517114</v>
      </c>
      <c r="M30" s="41">
        <f t="shared" si="14"/>
        <v>5951.2843844072004</v>
      </c>
      <c r="N30" s="42">
        <f t="shared" si="15"/>
        <v>7815.051283352389</v>
      </c>
      <c r="O30" s="43">
        <f t="shared" si="16"/>
        <v>13088.918573303423</v>
      </c>
      <c r="P30" s="20"/>
      <c r="Q30" s="20"/>
      <c r="R30" s="20"/>
    </row>
    <row r="31" spans="1:18" x14ac:dyDescent="0.4">
      <c r="A31" s="7">
        <v>23</v>
      </c>
      <c r="B31" s="79" t="s">
        <v>65</v>
      </c>
      <c r="C31" s="44">
        <v>2</v>
      </c>
      <c r="D31" s="54">
        <v>1.27</v>
      </c>
      <c r="E31" s="55">
        <v>1.5</v>
      </c>
      <c r="F31" s="56">
        <v>2</v>
      </c>
      <c r="G31" s="20">
        <f t="shared" si="2"/>
        <v>168331.0025833144</v>
      </c>
      <c r="H31" s="20">
        <f t="shared" si="3"/>
        <v>189649.58617117541</v>
      </c>
      <c r="I31" s="20">
        <f t="shared" si="4"/>
        <v>245111.81514939544</v>
      </c>
      <c r="J31" s="41">
        <f t="shared" si="11"/>
        <v>4864.5892279158379</v>
      </c>
      <c r="K31" s="42">
        <f t="shared" si="12"/>
        <v>5444.4857274021642</v>
      </c>
      <c r="L31" s="43">
        <f t="shared" si="13"/>
        <v>6937.1268438508141</v>
      </c>
      <c r="M31" s="41">
        <f t="shared" si="14"/>
        <v>6178.0283194531139</v>
      </c>
      <c r="N31" s="42">
        <f t="shared" si="15"/>
        <v>8166.7285911032468</v>
      </c>
      <c r="O31" s="43">
        <f t="shared" si="16"/>
        <v>13874.253687701628</v>
      </c>
      <c r="P31" s="20"/>
      <c r="Q31" s="20"/>
      <c r="R31" s="20"/>
    </row>
    <row r="32" spans="1:18" x14ac:dyDescent="0.4">
      <c r="A32" s="7">
        <v>24</v>
      </c>
      <c r="B32" s="79" t="s">
        <v>66</v>
      </c>
      <c r="C32" s="44">
        <v>1</v>
      </c>
      <c r="D32" s="54">
        <v>1.27</v>
      </c>
      <c r="E32" s="55">
        <v>1.5</v>
      </c>
      <c r="F32" s="80">
        <v>2</v>
      </c>
      <c r="G32" s="20">
        <f t="shared" si="2"/>
        <v>174744.41378173869</v>
      </c>
      <c r="H32" s="20">
        <f t="shared" si="3"/>
        <v>198183.81754887832</v>
      </c>
      <c r="I32" s="20">
        <f t="shared" si="4"/>
        <v>259818.52405835915</v>
      </c>
      <c r="J32" s="41">
        <f t="shared" si="11"/>
        <v>5049.9300774994317</v>
      </c>
      <c r="K32" s="42">
        <f t="shared" si="12"/>
        <v>5689.4875851352617</v>
      </c>
      <c r="L32" s="43">
        <f t="shared" si="13"/>
        <v>7353.3544544818624</v>
      </c>
      <c r="M32" s="41">
        <f t="shared" si="14"/>
        <v>6413.4111984242782</v>
      </c>
      <c r="N32" s="42">
        <f t="shared" si="15"/>
        <v>8534.2313777028921</v>
      </c>
      <c r="O32" s="43">
        <f t="shared" si="16"/>
        <v>14706.708908963725</v>
      </c>
      <c r="P32" s="20"/>
      <c r="Q32" s="20"/>
      <c r="R32" s="20"/>
    </row>
    <row r="33" spans="1:18" x14ac:dyDescent="0.4">
      <c r="A33" s="7">
        <v>25</v>
      </c>
      <c r="B33" s="79" t="s">
        <v>67</v>
      </c>
      <c r="C33" s="44">
        <v>1</v>
      </c>
      <c r="D33" s="54">
        <v>1.27</v>
      </c>
      <c r="E33" s="55">
        <v>1.5</v>
      </c>
      <c r="F33" s="56">
        <v>-1</v>
      </c>
      <c r="G33" s="20">
        <f t="shared" si="2"/>
        <v>181402.17594682294</v>
      </c>
      <c r="H33" s="20">
        <f t="shared" si="3"/>
        <v>207102.08933857785</v>
      </c>
      <c r="I33" s="20">
        <f t="shared" si="4"/>
        <v>252023.96833660838</v>
      </c>
      <c r="J33" s="41">
        <f t="shared" si="11"/>
        <v>5242.3324134521608</v>
      </c>
      <c r="K33" s="42">
        <f t="shared" si="12"/>
        <v>5945.5145264663497</v>
      </c>
      <c r="L33" s="43">
        <f t="shared" si="13"/>
        <v>7794.555721750774</v>
      </c>
      <c r="M33" s="41">
        <f t="shared" si="14"/>
        <v>6657.7621650842448</v>
      </c>
      <c r="N33" s="42">
        <f t="shared" si="15"/>
        <v>8918.2717896995237</v>
      </c>
      <c r="O33" s="43">
        <f t="shared" si="16"/>
        <v>-7794.555721750774</v>
      </c>
      <c r="P33" s="20"/>
      <c r="Q33" s="20"/>
      <c r="R33" s="20"/>
    </row>
    <row r="34" spans="1:18" x14ac:dyDescent="0.4">
      <c r="A34" s="7">
        <v>26</v>
      </c>
      <c r="B34" s="4" t="s">
        <v>68</v>
      </c>
      <c r="C34" s="44">
        <v>1</v>
      </c>
      <c r="D34" s="54">
        <v>1.27</v>
      </c>
      <c r="E34" s="55">
        <v>1.5</v>
      </c>
      <c r="F34" s="56">
        <v>2</v>
      </c>
      <c r="G34" s="20">
        <f t="shared" si="2"/>
        <v>188313.5988503969</v>
      </c>
      <c r="H34" s="20">
        <f t="shared" si="3"/>
        <v>216421.68335881384</v>
      </c>
      <c r="I34" s="20">
        <f t="shared" si="4"/>
        <v>267145.40643680486</v>
      </c>
      <c r="J34" s="41">
        <f t="shared" si="11"/>
        <v>5442.0652784046879</v>
      </c>
      <c r="K34" s="42">
        <f t="shared" si="12"/>
        <v>6213.0626801573353</v>
      </c>
      <c r="L34" s="43">
        <f t="shared" si="13"/>
        <v>7560.7190500982506</v>
      </c>
      <c r="M34" s="41">
        <f t="shared" si="14"/>
        <v>6911.4229035739536</v>
      </c>
      <c r="N34" s="42">
        <f t="shared" si="15"/>
        <v>9319.5940202360034</v>
      </c>
      <c r="O34" s="43">
        <f t="shared" si="16"/>
        <v>15121.438100196501</v>
      </c>
      <c r="P34" s="20"/>
      <c r="Q34" s="20"/>
      <c r="R34" s="20"/>
    </row>
    <row r="35" spans="1:18" x14ac:dyDescent="0.4">
      <c r="A35" s="7">
        <v>27</v>
      </c>
      <c r="B35" s="96" t="s">
        <v>69</v>
      </c>
      <c r="C35" s="44">
        <v>1</v>
      </c>
      <c r="D35" s="54">
        <v>1.27</v>
      </c>
      <c r="E35" s="55">
        <v>1.5</v>
      </c>
      <c r="F35" s="80">
        <v>2</v>
      </c>
      <c r="G35" s="20">
        <f t="shared" si="2"/>
        <v>195488.34696659702</v>
      </c>
      <c r="H35" s="20">
        <f t="shared" si="3"/>
        <v>226160.65910996046</v>
      </c>
      <c r="I35" s="20">
        <f t="shared" si="4"/>
        <v>283174.13082301314</v>
      </c>
      <c r="J35" s="41">
        <f t="shared" si="11"/>
        <v>5649.4079655119067</v>
      </c>
      <c r="K35" s="42">
        <f t="shared" si="12"/>
        <v>6492.6505007644146</v>
      </c>
      <c r="L35" s="43">
        <f t="shared" si="13"/>
        <v>8014.3621931041453</v>
      </c>
      <c r="M35" s="41">
        <f t="shared" si="14"/>
        <v>7174.7481162001213</v>
      </c>
      <c r="N35" s="42">
        <f t="shared" si="15"/>
        <v>9738.9757511466214</v>
      </c>
      <c r="O35" s="43">
        <f t="shared" si="16"/>
        <v>16028.724386208291</v>
      </c>
      <c r="P35" s="20"/>
      <c r="Q35" s="20"/>
      <c r="R35" s="20"/>
    </row>
    <row r="36" spans="1:18" x14ac:dyDescent="0.4">
      <c r="A36" s="7">
        <v>28</v>
      </c>
      <c r="B36" s="96" t="s">
        <v>70</v>
      </c>
      <c r="C36" s="44">
        <v>2</v>
      </c>
      <c r="D36" s="54">
        <v>1.27</v>
      </c>
      <c r="E36" s="55">
        <v>1.5</v>
      </c>
      <c r="F36" s="56">
        <v>-1</v>
      </c>
      <c r="G36" s="20">
        <f t="shared" si="2"/>
        <v>202936.45298602438</v>
      </c>
      <c r="H36" s="20">
        <f t="shared" si="3"/>
        <v>236337.88876990869</v>
      </c>
      <c r="I36" s="20">
        <f t="shared" si="4"/>
        <v>274678.90689832275</v>
      </c>
      <c r="J36" s="41">
        <f t="shared" si="11"/>
        <v>5864.6504089979107</v>
      </c>
      <c r="K36" s="42">
        <f t="shared" si="12"/>
        <v>6784.8197732988137</v>
      </c>
      <c r="L36" s="43">
        <f t="shared" si="13"/>
        <v>8495.2239246903937</v>
      </c>
      <c r="M36" s="41">
        <f t="shared" si="14"/>
        <v>7448.1060194273468</v>
      </c>
      <c r="N36" s="42">
        <f t="shared" si="15"/>
        <v>10177.229659948222</v>
      </c>
      <c r="O36" s="43">
        <f t="shared" si="16"/>
        <v>-8495.2239246903937</v>
      </c>
      <c r="P36" s="20"/>
      <c r="Q36" s="20"/>
      <c r="R36" s="20"/>
    </row>
    <row r="37" spans="1:18" x14ac:dyDescent="0.4">
      <c r="A37" s="7">
        <v>29</v>
      </c>
      <c r="B37" s="79" t="s">
        <v>72</v>
      </c>
      <c r="C37" s="44">
        <v>1</v>
      </c>
      <c r="D37" s="54">
        <v>1.27</v>
      </c>
      <c r="E37" s="55">
        <v>1.5</v>
      </c>
      <c r="F37" s="80">
        <v>2</v>
      </c>
      <c r="G37" s="20">
        <f t="shared" si="2"/>
        <v>210668.33184479192</v>
      </c>
      <c r="H37" s="20">
        <f t="shared" si="3"/>
        <v>246973.09376455459</v>
      </c>
      <c r="I37" s="20">
        <f t="shared" si="4"/>
        <v>291159.64131222211</v>
      </c>
      <c r="J37" s="41">
        <f t="shared" si="11"/>
        <v>6088.0935895807315</v>
      </c>
      <c r="K37" s="42">
        <f t="shared" si="12"/>
        <v>7090.1366630972607</v>
      </c>
      <c r="L37" s="43">
        <f t="shared" si="13"/>
        <v>8240.3672069496824</v>
      </c>
      <c r="M37" s="41">
        <f t="shared" si="14"/>
        <v>7731.878858767529</v>
      </c>
      <c r="N37" s="42">
        <f t="shared" si="15"/>
        <v>10635.20499464589</v>
      </c>
      <c r="O37" s="43">
        <f t="shared" si="16"/>
        <v>16480.734413899365</v>
      </c>
      <c r="P37" s="20"/>
      <c r="Q37" s="20"/>
      <c r="R37" s="20"/>
    </row>
    <row r="38" spans="1:18" x14ac:dyDescent="0.4">
      <c r="A38" s="7">
        <v>30</v>
      </c>
      <c r="B38" s="4" t="s">
        <v>71</v>
      </c>
      <c r="C38" s="44">
        <v>1</v>
      </c>
      <c r="D38" s="54">
        <v>1.27</v>
      </c>
      <c r="E38" s="55">
        <v>1.5</v>
      </c>
      <c r="F38" s="56">
        <v>2</v>
      </c>
      <c r="G38" s="20">
        <f t="shared" si="2"/>
        <v>218694.79528807849</v>
      </c>
      <c r="H38" s="20">
        <f t="shared" si="3"/>
        <v>258086.88298395954</v>
      </c>
      <c r="I38" s="20">
        <f t="shared" si="4"/>
        <v>308629.21979095542</v>
      </c>
      <c r="J38" s="41">
        <f t="shared" si="11"/>
        <v>6320.0499553437576</v>
      </c>
      <c r="K38" s="42">
        <f t="shared" si="12"/>
        <v>7409.1928129366379</v>
      </c>
      <c r="L38" s="43">
        <f t="shared" si="13"/>
        <v>8734.7892393666625</v>
      </c>
      <c r="M38" s="41">
        <f t="shared" si="14"/>
        <v>8026.4634432865723</v>
      </c>
      <c r="N38" s="42">
        <f t="shared" si="15"/>
        <v>11113.789219404956</v>
      </c>
      <c r="O38" s="43">
        <f t="shared" si="16"/>
        <v>17469.578478733325</v>
      </c>
      <c r="P38" s="20"/>
      <c r="Q38" s="20"/>
      <c r="R38" s="20"/>
    </row>
    <row r="39" spans="1:18" x14ac:dyDescent="0.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>
        <f t="shared" si="11"/>
        <v>6560.8438586423545</v>
      </c>
      <c r="K39" s="42">
        <f t="shared" si="12"/>
        <v>7742.6064895187856</v>
      </c>
      <c r="L39" s="43">
        <f t="shared" si="13"/>
        <v>9258.8765937286626</v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90" t="s">
        <v>5</v>
      </c>
      <c r="C59" s="91"/>
      <c r="D59" s="1">
        <f>COUNTIF(D9:D58,1.27)</f>
        <v>25</v>
      </c>
      <c r="E59" s="1">
        <f>COUNTIF(E9:E58,1.5)</f>
        <v>25</v>
      </c>
      <c r="F59" s="6">
        <f>COUNTIF(F9:F58,2)</f>
        <v>23</v>
      </c>
      <c r="G59" s="66">
        <f>M59+G8</f>
        <v>218694.79528807843</v>
      </c>
      <c r="H59" s="18">
        <f>N59+H8</f>
        <v>258086.88298395948</v>
      </c>
      <c r="I59" s="19">
        <f>O59+I8</f>
        <v>308629.21979095542</v>
      </c>
      <c r="J59" s="63" t="s">
        <v>30</v>
      </c>
      <c r="K59" s="64" t="e">
        <f>B58-B9</f>
        <v>#VALUE!</v>
      </c>
      <c r="L59" s="65" t="s">
        <v>31</v>
      </c>
      <c r="M59" s="75">
        <f>SUM(M9:M58)</f>
        <v>118694.79528807844</v>
      </c>
      <c r="N59" s="76">
        <f>SUM(N9:N58)</f>
        <v>158086.88298395948</v>
      </c>
      <c r="O59" s="77">
        <f>SUM(O9:O58)</f>
        <v>208629.21979095542</v>
      </c>
    </row>
    <row r="60" spans="1:15" ht="19.5" thickBot="1" x14ac:dyDescent="0.45">
      <c r="A60" s="7"/>
      <c r="B60" s="84" t="s">
        <v>6</v>
      </c>
      <c r="C60" s="85"/>
      <c r="D60" s="1">
        <f>COUNTIF(D9:D58,-1)</f>
        <v>5</v>
      </c>
      <c r="E60" s="1">
        <f>COUNTIF(E9:E58,-1)</f>
        <v>5</v>
      </c>
      <c r="F60" s="6">
        <f>COUNTIF(F9:F58,-1)</f>
        <v>7</v>
      </c>
      <c r="G60" s="82" t="s">
        <v>29</v>
      </c>
      <c r="H60" s="83"/>
      <c r="I60" s="89"/>
      <c r="J60" s="82" t="s">
        <v>32</v>
      </c>
      <c r="K60" s="83"/>
      <c r="L60" s="89"/>
      <c r="M60" s="7"/>
      <c r="O60" s="3"/>
    </row>
    <row r="61" spans="1:15" ht="19.5" thickBot="1" x14ac:dyDescent="0.45">
      <c r="A61" s="7"/>
      <c r="B61" s="84" t="s">
        <v>34</v>
      </c>
      <c r="C61" s="85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2.1869479528807845</v>
      </c>
      <c r="H61" s="71">
        <f t="shared" ref="H61" si="21">H59/H8</f>
        <v>2.580868829839595</v>
      </c>
      <c r="I61" s="72">
        <f>I59/I8</f>
        <v>3.0862921979095543</v>
      </c>
      <c r="J61" s="61" t="e">
        <f>(G61-100%)*30/K59</f>
        <v>#VALUE!</v>
      </c>
      <c r="K61" s="61" t="e">
        <f>(H61-100%)*30/K59</f>
        <v>#VALUE!</v>
      </c>
      <c r="L61" s="62" t="e">
        <f>(I61-100%)*30/K59</f>
        <v>#VALUE!</v>
      </c>
      <c r="M61" s="8"/>
      <c r="N61" s="2"/>
      <c r="O61" s="9"/>
    </row>
    <row r="62" spans="1:15" ht="19.5" thickBot="1" x14ac:dyDescent="0.45">
      <c r="B62" s="82" t="s">
        <v>4</v>
      </c>
      <c r="C62" s="83"/>
      <c r="D62" s="73">
        <f t="shared" ref="D62:E62" si="22">D59/(D59+D60+D61)</f>
        <v>0.83333333333333337</v>
      </c>
      <c r="E62" s="68">
        <f t="shared" si="22"/>
        <v>0.83333333333333337</v>
      </c>
      <c r="F62" s="69">
        <f>F59/(F59+F60+F61)</f>
        <v>0.76666666666666672</v>
      </c>
    </row>
    <row r="64" spans="1:15" x14ac:dyDescent="0.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F161"/>
  <sheetViews>
    <sheetView zoomScale="80" zoomScaleNormal="80" workbookViewId="0">
      <selection activeCell="L97" sqref="L96:L97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>
    <row r="2" spans="1:5" ht="13.5" x14ac:dyDescent="0.4">
      <c r="A2" s="78">
        <v>26</v>
      </c>
      <c r="B2" s="49" t="s">
        <v>68</v>
      </c>
      <c r="D2" s="49" t="s">
        <v>42</v>
      </c>
      <c r="E2" s="49" t="s">
        <v>45</v>
      </c>
    </row>
    <row r="3" spans="1:5" ht="13.5" x14ac:dyDescent="0.4">
      <c r="A3" s="49"/>
    </row>
    <row r="34" spans="1:6" ht="13.5" x14ac:dyDescent="0.4">
      <c r="A34" s="78">
        <v>27</v>
      </c>
      <c r="B34" s="49" t="s">
        <v>69</v>
      </c>
      <c r="D34" s="49" t="s">
        <v>42</v>
      </c>
      <c r="E34" s="49" t="s">
        <v>45</v>
      </c>
    </row>
    <row r="43" spans="1:6" x14ac:dyDescent="0.4">
      <c r="F43" s="78"/>
    </row>
    <row r="44" spans="1:6" x14ac:dyDescent="0.4">
      <c r="F44" s="78"/>
    </row>
    <row r="66" spans="1:5" ht="13.5" x14ac:dyDescent="0.4">
      <c r="A66" s="78">
        <v>28</v>
      </c>
      <c r="B66" s="49" t="s">
        <v>70</v>
      </c>
      <c r="D66" s="49" t="s">
        <v>42</v>
      </c>
      <c r="E66" s="49" t="s">
        <v>43</v>
      </c>
    </row>
    <row r="97" spans="1:5" ht="13.5" x14ac:dyDescent="0.4">
      <c r="A97" s="78">
        <v>29</v>
      </c>
      <c r="B97" s="49" t="s">
        <v>72</v>
      </c>
      <c r="D97" s="49" t="s">
        <v>42</v>
      </c>
      <c r="E97" s="49" t="s">
        <v>45</v>
      </c>
    </row>
    <row r="128" spans="1:5" ht="13.5" x14ac:dyDescent="0.4">
      <c r="A128" s="78">
        <v>30</v>
      </c>
      <c r="B128" s="49" t="s">
        <v>71</v>
      </c>
      <c r="D128" s="49" t="s">
        <v>42</v>
      </c>
      <c r="E128" s="49" t="s">
        <v>45</v>
      </c>
    </row>
    <row r="129" spans="6:6" x14ac:dyDescent="0.4">
      <c r="F129" s="78"/>
    </row>
    <row r="161" spans="6:6" x14ac:dyDescent="0.4">
      <c r="F161" s="78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topLeftCell="A14" zoomScale="145" zoomScaleSheetLayoutView="100" workbookViewId="0">
      <selection activeCell="A22" sqref="A22:J29"/>
    </sheetView>
  </sheetViews>
  <sheetFormatPr defaultColWidth="8.125" defaultRowHeight="13.5" x14ac:dyDescent="0.4"/>
  <cols>
    <col min="1" max="16384" width="8.125" style="49"/>
  </cols>
  <sheetData>
    <row r="1" spans="1:10" ht="19.5" customHeight="1" x14ac:dyDescent="0.4">
      <c r="A1" s="49" t="s">
        <v>25</v>
      </c>
    </row>
    <row r="2" spans="1:10" ht="10.5" customHeight="1" x14ac:dyDescent="0.4"/>
    <row r="3" spans="1:10" ht="58.5" customHeight="1" x14ac:dyDescent="0.4">
      <c r="A3" s="92" t="s">
        <v>73</v>
      </c>
      <c r="B3" s="93"/>
      <c r="C3" s="93"/>
      <c r="D3" s="93"/>
      <c r="E3" s="93"/>
      <c r="F3" s="93"/>
      <c r="G3" s="93"/>
      <c r="H3" s="93"/>
      <c r="I3" s="93"/>
      <c r="J3" s="93"/>
    </row>
    <row r="4" spans="1:10" ht="68.25" customHeight="1" x14ac:dyDescent="0.4">
      <c r="A4" s="93"/>
      <c r="B4" s="93"/>
      <c r="C4" s="93"/>
      <c r="D4" s="93"/>
      <c r="E4" s="93"/>
      <c r="F4" s="93"/>
      <c r="G4" s="93"/>
      <c r="H4" s="93"/>
      <c r="I4" s="93"/>
      <c r="J4" s="93"/>
    </row>
    <row r="5" spans="1:10" ht="59.25" customHeight="1" x14ac:dyDescent="0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138.75" customHeight="1" x14ac:dyDescent="0.4">
      <c r="A6" s="93"/>
      <c r="B6" s="93"/>
      <c r="C6" s="93"/>
      <c r="D6" s="93"/>
      <c r="E6" s="93"/>
      <c r="F6" s="93"/>
      <c r="G6" s="93"/>
      <c r="H6" s="93"/>
      <c r="I6" s="93"/>
      <c r="J6" s="93"/>
    </row>
    <row r="7" spans="1:10" ht="21.75" customHeight="1" x14ac:dyDescent="0.4">
      <c r="A7" s="81"/>
      <c r="B7" s="81"/>
      <c r="C7" s="81"/>
      <c r="D7" s="81"/>
      <c r="E7" s="81"/>
      <c r="F7" s="81"/>
      <c r="G7" s="81"/>
      <c r="H7" s="81"/>
      <c r="I7" s="81"/>
      <c r="J7" s="81"/>
    </row>
    <row r="8" spans="1:10" ht="20.25" customHeight="1" x14ac:dyDescent="0.4">
      <c r="A8" s="81"/>
      <c r="B8" s="81"/>
      <c r="C8" s="81"/>
      <c r="D8" s="81"/>
      <c r="E8" s="81"/>
      <c r="F8" s="81"/>
      <c r="G8" s="81"/>
      <c r="H8" s="81"/>
      <c r="I8" s="81"/>
      <c r="J8" s="81"/>
    </row>
    <row r="9" spans="1:10" ht="20.25" customHeight="1" x14ac:dyDescent="0.4">
      <c r="A9" s="81"/>
      <c r="B9" s="81"/>
      <c r="C9" s="81"/>
      <c r="D9" s="81"/>
      <c r="E9" s="81"/>
      <c r="F9" s="81"/>
      <c r="G9" s="81"/>
      <c r="H9" s="81"/>
      <c r="I9" s="81"/>
      <c r="J9" s="81"/>
    </row>
    <row r="10" spans="1:10" ht="20.25" customHeight="1" x14ac:dyDescent="0.4">
      <c r="A10" s="81"/>
      <c r="B10" s="81"/>
      <c r="C10" s="81"/>
      <c r="D10" s="81"/>
      <c r="E10" s="81"/>
      <c r="F10" s="81"/>
      <c r="G10" s="81"/>
      <c r="H10" s="81"/>
      <c r="I10" s="81"/>
      <c r="J10" s="81"/>
    </row>
    <row r="11" spans="1:10" ht="18" customHeight="1" x14ac:dyDescent="0.4">
      <c r="A11" s="49" t="s">
        <v>26</v>
      </c>
    </row>
    <row r="12" spans="1:10" x14ac:dyDescent="0.4">
      <c r="A12" s="94" t="s">
        <v>75</v>
      </c>
      <c r="B12" s="95"/>
      <c r="C12" s="95"/>
      <c r="D12" s="95"/>
      <c r="E12" s="95"/>
      <c r="F12" s="95"/>
      <c r="G12" s="95"/>
      <c r="H12" s="95"/>
      <c r="I12" s="95"/>
      <c r="J12" s="95"/>
    </row>
    <row r="13" spans="1:10" x14ac:dyDescent="0.4">
      <c r="A13" s="95"/>
      <c r="B13" s="95"/>
      <c r="C13" s="95"/>
      <c r="D13" s="95"/>
      <c r="E13" s="95"/>
      <c r="F13" s="95"/>
      <c r="G13" s="95"/>
      <c r="H13" s="95"/>
      <c r="I13" s="95"/>
      <c r="J13" s="95"/>
    </row>
    <row r="14" spans="1:10" x14ac:dyDescent="0.4">
      <c r="A14" s="95"/>
      <c r="B14" s="95"/>
      <c r="C14" s="95"/>
      <c r="D14" s="95"/>
      <c r="E14" s="95"/>
      <c r="F14" s="95"/>
      <c r="G14" s="95"/>
      <c r="H14" s="95"/>
      <c r="I14" s="95"/>
      <c r="J14" s="95"/>
    </row>
    <row r="15" spans="1:10" x14ac:dyDescent="0.4">
      <c r="A15" s="95"/>
      <c r="B15" s="95"/>
      <c r="C15" s="95"/>
      <c r="D15" s="95"/>
      <c r="E15" s="95"/>
      <c r="F15" s="95"/>
      <c r="G15" s="95"/>
      <c r="H15" s="95"/>
      <c r="I15" s="95"/>
      <c r="J15" s="95"/>
    </row>
    <row r="16" spans="1:10" x14ac:dyDescent="0.4">
      <c r="A16" s="95"/>
      <c r="B16" s="95"/>
      <c r="C16" s="95"/>
      <c r="D16" s="95"/>
      <c r="E16" s="95"/>
      <c r="F16" s="95"/>
      <c r="G16" s="95"/>
      <c r="H16" s="95"/>
      <c r="I16" s="95"/>
      <c r="J16" s="95"/>
    </row>
    <row r="17" spans="1:10" x14ac:dyDescent="0.4">
      <c r="A17" s="95"/>
      <c r="B17" s="95"/>
      <c r="C17" s="95"/>
      <c r="D17" s="95"/>
      <c r="E17" s="95"/>
      <c r="F17" s="95"/>
      <c r="G17" s="95"/>
      <c r="H17" s="95"/>
      <c r="I17" s="95"/>
      <c r="J17" s="95"/>
    </row>
    <row r="18" spans="1:10" x14ac:dyDescent="0.4">
      <c r="A18" s="95"/>
      <c r="B18" s="95"/>
      <c r="C18" s="95"/>
      <c r="D18" s="95"/>
      <c r="E18" s="95"/>
      <c r="F18" s="95"/>
      <c r="G18" s="95"/>
      <c r="H18" s="95"/>
      <c r="I18" s="95"/>
      <c r="J18" s="95"/>
    </row>
    <row r="19" spans="1:10" ht="21" customHeight="1" x14ac:dyDescent="0.4">
      <c r="A19" s="95"/>
      <c r="B19" s="95"/>
      <c r="C19" s="95"/>
      <c r="D19" s="95"/>
      <c r="E19" s="95"/>
      <c r="F19" s="95"/>
      <c r="G19" s="95"/>
      <c r="H19" s="95"/>
      <c r="I19" s="95"/>
      <c r="J19" s="95"/>
    </row>
    <row r="20" spans="1:10" ht="20.25" customHeight="1" x14ac:dyDescent="0.4"/>
    <row r="21" spans="1:10" x14ac:dyDescent="0.4">
      <c r="A21" s="49" t="s">
        <v>27</v>
      </c>
    </row>
    <row r="22" spans="1:10" x14ac:dyDescent="0.4">
      <c r="A22" s="94" t="s">
        <v>76</v>
      </c>
      <c r="B22" s="94"/>
      <c r="C22" s="94"/>
      <c r="D22" s="94"/>
      <c r="E22" s="94"/>
      <c r="F22" s="94"/>
      <c r="G22" s="94"/>
      <c r="H22" s="94"/>
      <c r="I22" s="94"/>
      <c r="J22" s="94"/>
    </row>
    <row r="23" spans="1:10" x14ac:dyDescent="0.4">
      <c r="A23" s="94"/>
      <c r="B23" s="94"/>
      <c r="C23" s="94"/>
      <c r="D23" s="94"/>
      <c r="E23" s="94"/>
      <c r="F23" s="94"/>
      <c r="G23" s="94"/>
      <c r="H23" s="94"/>
      <c r="I23" s="94"/>
      <c r="J23" s="94"/>
    </row>
    <row r="24" spans="1:10" x14ac:dyDescent="0.4">
      <c r="A24" s="94"/>
      <c r="B24" s="94"/>
      <c r="C24" s="94"/>
      <c r="D24" s="94"/>
      <c r="E24" s="94"/>
      <c r="F24" s="94"/>
      <c r="G24" s="94"/>
      <c r="H24" s="94"/>
      <c r="I24" s="94"/>
      <c r="J24" s="94"/>
    </row>
    <row r="25" spans="1:10" x14ac:dyDescent="0.4">
      <c r="A25" s="94"/>
      <c r="B25" s="94"/>
      <c r="C25" s="94"/>
      <c r="D25" s="94"/>
      <c r="E25" s="94"/>
      <c r="F25" s="94"/>
      <c r="G25" s="94"/>
      <c r="H25" s="94"/>
      <c r="I25" s="94"/>
      <c r="J25" s="94"/>
    </row>
    <row r="26" spans="1:10" x14ac:dyDescent="0.4">
      <c r="A26" s="94"/>
      <c r="B26" s="94"/>
      <c r="C26" s="94"/>
      <c r="D26" s="94"/>
      <c r="E26" s="94"/>
      <c r="F26" s="94"/>
      <c r="G26" s="94"/>
      <c r="H26" s="94"/>
      <c r="I26" s="94"/>
      <c r="J26" s="94"/>
    </row>
    <row r="27" spans="1:10" x14ac:dyDescent="0.4">
      <c r="A27" s="94"/>
      <c r="B27" s="94"/>
      <c r="C27" s="94"/>
      <c r="D27" s="94"/>
      <c r="E27" s="94"/>
      <c r="F27" s="94"/>
      <c r="G27" s="94"/>
      <c r="H27" s="94"/>
      <c r="I27" s="94"/>
      <c r="J27" s="94"/>
    </row>
    <row r="28" spans="1:10" x14ac:dyDescent="0.4">
      <c r="A28" s="94"/>
      <c r="B28" s="94"/>
      <c r="C28" s="94"/>
      <c r="D28" s="94"/>
      <c r="E28" s="94"/>
      <c r="F28" s="94"/>
      <c r="G28" s="94"/>
      <c r="H28" s="94"/>
      <c r="I28" s="94"/>
      <c r="J28" s="94"/>
    </row>
    <row r="29" spans="1:10" x14ac:dyDescent="0.4">
      <c r="A29" s="94"/>
      <c r="B29" s="94"/>
      <c r="C29" s="94"/>
      <c r="D29" s="94"/>
      <c r="E29" s="94"/>
      <c r="F29" s="94"/>
      <c r="G29" s="94"/>
      <c r="H29" s="94"/>
      <c r="I29" s="94"/>
      <c r="J29" s="94"/>
    </row>
  </sheetData>
  <mergeCells count="3">
    <mergeCell ref="A3:J6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17" sqref="F17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35</v>
      </c>
      <c r="C4" s="35">
        <v>21</v>
      </c>
      <c r="D4" s="36" t="s">
        <v>39</v>
      </c>
      <c r="E4" s="35">
        <v>29</v>
      </c>
      <c r="F4" s="36" t="s">
        <v>74</v>
      </c>
      <c r="G4" s="35"/>
      <c r="H4" s="36"/>
    </row>
    <row r="5" spans="1:8" x14ac:dyDescent="0.4">
      <c r="A5" s="35" t="s">
        <v>38</v>
      </c>
      <c r="B5" s="35" t="s">
        <v>35</v>
      </c>
      <c r="C5" s="35">
        <v>9</v>
      </c>
      <c r="D5" s="36" t="s">
        <v>39</v>
      </c>
      <c r="E5" s="35">
        <v>1</v>
      </c>
      <c r="F5" s="36" t="s">
        <v>54</v>
      </c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Michio</cp:lastModifiedBy>
  <dcterms:created xsi:type="dcterms:W3CDTF">2020-09-18T03:10:57Z</dcterms:created>
  <dcterms:modified xsi:type="dcterms:W3CDTF">2023-08-17T15:20:13Z</dcterms:modified>
</cp:coreProperties>
</file>