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0c5b5c8a3d9379/デスクトップ/"/>
    </mc:Choice>
  </mc:AlternateContent>
  <xr:revisionPtr revIDLastSave="256" documentId="13_ncr:1_{30982447-A23C-4102-AC7C-B4E4873B36D4}" xr6:coauthVersionLast="47" xr6:coauthVersionMax="47" xr10:uidLastSave="{DA0AD3D3-1A37-4536-9DE8-7AD4C8495461}"/>
  <bookViews>
    <workbookView xWindow="3930" yWindow="2580" windowWidth="18405" windowHeight="1206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<sst xmlns="http://schemas.openxmlformats.org/spreadsheetml/2006/main" count="95" uniqueCount="73">
  <si>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</si>
  <si>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</si>
  <si>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</si>
  <si>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</si>
  <si>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</si>
  <si>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</si>
  <si>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</si>
  <si>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</si>
  <si>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</si>
  <si>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</si>
  <si>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</si>
  <si>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</si>
  <si>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</si>
  <si>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</si>
  <si>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</si>
  <si>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</si>
  <si>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</si>
  <si>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</si>
  <si>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</si>
  <si>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</si>
  <si>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</si>
  <si>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</si>
  <si>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</si>
  <si>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</si>
  <si>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</si>
  <si>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</si>
  <si>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</si>
  <si>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</si>
  <si>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</si>
  <si>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</si>
  <si>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</si>
  <si>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</si>
  <si>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</si>
  <si>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</si>
  <si>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</si>
  <si>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2019.06.26.</t>
    <phoneticPr fontId="1"/>
  </si>
  <si>
    <t>USD/JPY</t>
    <phoneticPr fontId="5"/>
  </si>
  <si>
    <t>2021.01.15.</t>
    <phoneticPr fontId="1"/>
  </si>
  <si>
    <t>2021.06.21.</t>
    <phoneticPr fontId="1"/>
  </si>
  <si>
    <t>1日足</t>
    <rPh sb="1" eb="3">
      <t>ヒアシ</t>
    </rPh>
    <phoneticPr fontId="1"/>
  </si>
  <si>
    <t>USDJPY</t>
    <phoneticPr fontId="1"/>
  </si>
  <si>
    <t>2022.01.18.</t>
    <phoneticPr fontId="1"/>
  </si>
  <si>
    <t>2020.07.19.</t>
    <phoneticPr fontId="1"/>
  </si>
  <si>
    <t>2021.07.28.</t>
    <phoneticPr fontId="1"/>
  </si>
  <si>
    <t>2011.07.08.</t>
    <phoneticPr fontId="1"/>
  </si>
  <si>
    <t>(1D)</t>
    <phoneticPr fontId="1"/>
  </si>
  <si>
    <t>2023.06.14.</t>
    <phoneticPr fontId="1"/>
  </si>
  <si>
    <t>2023.01.18.</t>
    <phoneticPr fontId="1"/>
  </si>
  <si>
    <t>2018.04.03.</t>
    <phoneticPr fontId="1"/>
  </si>
  <si>
    <t>2019.04.25.</t>
    <phoneticPr fontId="1"/>
  </si>
  <si>
    <t>2019.05.29.</t>
    <phoneticPr fontId="1"/>
  </si>
  <si>
    <t>2019.07.10.</t>
    <phoneticPr fontId="1"/>
  </si>
  <si>
    <t>2018.08.30.</t>
    <phoneticPr fontId="1"/>
  </si>
  <si>
    <t>2018.12.10.</t>
    <phoneticPr fontId="1"/>
  </si>
  <si>
    <t>EB</t>
    <phoneticPr fontId="1"/>
  </si>
  <si>
    <t>EB</t>
    <phoneticPr fontId="5"/>
  </si>
  <si>
    <t>2020.05.13-14</t>
    <phoneticPr fontId="1"/>
  </si>
  <si>
    <t>2020.07.20-21.</t>
    <phoneticPr fontId="1"/>
  </si>
  <si>
    <t>2021.10.06-07.</t>
    <phoneticPr fontId="1"/>
  </si>
  <si>
    <t>2022.08.25-26</t>
    <phoneticPr fontId="1"/>
  </si>
  <si>
    <t>2017.01.18.</t>
    <phoneticPr fontId="1"/>
  </si>
  <si>
    <t>2017.08.04.</t>
    <phoneticPr fontId="1"/>
  </si>
  <si>
    <t>2017.10.3.</t>
    <phoneticPr fontId="1"/>
  </si>
  <si>
    <t>2018.09.11-12.</t>
    <phoneticPr fontId="1"/>
  </si>
  <si>
    <t>2019.04.26-27.</t>
    <phoneticPr fontId="1"/>
  </si>
  <si>
    <t>売りのEBの検証</t>
    <rPh sb="0" eb="1">
      <t>ウ</t>
    </rPh>
    <rPh sb="6" eb="8">
      <t>ケンショウ</t>
    </rPh>
    <phoneticPr fontId="1"/>
  </si>
  <si>
    <t xml:space="preserve">引き続き日足（１D)でのPBとEBでの検証を行っていきます。（３０）迄いったら日足のから４H足の検証に
移行したいと思います。
</t>
    <rPh sb="0" eb="1">
      <t>ヒ</t>
    </rPh>
    <rPh sb="2" eb="3">
      <t>ツヅ</t>
    </rPh>
    <rPh sb="4" eb="6">
      <t>ヒアシ</t>
    </rPh>
    <rPh sb="19" eb="21">
      <t>ケンショウ</t>
    </rPh>
    <rPh sb="22" eb="23">
      <t>オコナ</t>
    </rPh>
    <rPh sb="34" eb="35">
      <t>マデ</t>
    </rPh>
    <rPh sb="39" eb="41">
      <t>ヒアシ</t>
    </rPh>
    <rPh sb="46" eb="47">
      <t>アシ</t>
    </rPh>
    <rPh sb="48" eb="50">
      <t>ケンショウ</t>
    </rPh>
    <rPh sb="52" eb="54">
      <t>イコウ</t>
    </rPh>
    <rPh sb="58" eb="59">
      <t>オモ</t>
    </rPh>
    <phoneticPr fontId="1"/>
  </si>
  <si>
    <t>2020.11.04.</t>
    <phoneticPr fontId="1"/>
  </si>
  <si>
    <t>売りのPB検証</t>
    <rPh sb="0" eb="1">
      <t>ウ</t>
    </rPh>
    <rPh sb="5" eb="7">
      <t>ケンショウ</t>
    </rPh>
    <phoneticPr fontId="1"/>
  </si>
  <si>
    <t>（26）2020.11.04.　売りのPB検証
実体に対してヒゲが3倍以上確実に取れてる。
２つのMAより外（下）に実態があり、２つのMAがヒゲにタッチしているので
売りのPBとして成立する。
（気付き）立派なＰＢだと思いますが、利確は取れずにエントリー４日後に損切する。
　　　　　　大きな変化のない中でのＰＢでは、利確は取れないのかなと思います。
(27)2021.09.21-22.　 買いのEB検証
左の陰線より右の陽線の実体が長いので買いのEBの条件で
２つのMAより外（下）に実体があり、かつヒゲにMAがタッチているので（きわどいところにMAがありますが
右（陽線）のろうそく足の終値がMAより外にある実体にはタッチしていない）
買いのEBとして成立する。
利確は確実に取れている。
（気付き）買いのEBや」PBの場合だと通常MAより実体が上にあると思うのですが今回の場合は、
　　　　　　実体がヒゲの下側にありMAの位置が通常の逆になっている買いのEBになっている。
（質問）このような、EBでも買いのEBとして成立するのでしょうか。</t>
    <rPh sb="16" eb="17">
      <t>ウ</t>
    </rPh>
    <rPh sb="21" eb="23">
      <t>ケンショウ</t>
    </rPh>
    <rPh sb="24" eb="26">
      <t>ジッタイ</t>
    </rPh>
    <rPh sb="27" eb="28">
      <t>タイ</t>
    </rPh>
    <rPh sb="34" eb="37">
      <t>バイイジョウ</t>
    </rPh>
    <rPh sb="37" eb="39">
      <t>カクジツ</t>
    </rPh>
    <rPh sb="40" eb="41">
      <t>ト</t>
    </rPh>
    <rPh sb="53" eb="54">
      <t>ソト</t>
    </rPh>
    <rPh sb="55" eb="56">
      <t>シタ</t>
    </rPh>
    <rPh sb="58" eb="60">
      <t>ジッタイ</t>
    </rPh>
    <rPh sb="83" eb="84">
      <t>ウ</t>
    </rPh>
    <rPh sb="91" eb="93">
      <t>セイリツ</t>
    </rPh>
    <rPh sb="98" eb="99">
      <t>キ</t>
    </rPh>
    <rPh sb="99" eb="100">
      <t>ツ</t>
    </rPh>
    <rPh sb="102" eb="104">
      <t>リッパ</t>
    </rPh>
    <rPh sb="109" eb="110">
      <t>オモ</t>
    </rPh>
    <rPh sb="115" eb="117">
      <t>リカク</t>
    </rPh>
    <rPh sb="118" eb="119">
      <t>ト</t>
    </rPh>
    <rPh sb="128" eb="129">
      <t>ヒ</t>
    </rPh>
    <rPh sb="129" eb="130">
      <t>ゴ</t>
    </rPh>
    <rPh sb="131" eb="133">
      <t>ソンキリ</t>
    </rPh>
    <rPh sb="143" eb="144">
      <t>オオ</t>
    </rPh>
    <rPh sb="146" eb="148">
      <t>ヘンカ</t>
    </rPh>
    <rPh sb="151" eb="152">
      <t>ナカ</t>
    </rPh>
    <rPh sb="159" eb="161">
      <t>リカク</t>
    </rPh>
    <rPh sb="162" eb="163">
      <t>ト</t>
    </rPh>
    <rPh sb="170" eb="171">
      <t>オモ</t>
    </rPh>
    <rPh sb="197" eb="198">
      <t>カ</t>
    </rPh>
    <rPh sb="202" eb="204">
      <t>ケンショウ</t>
    </rPh>
    <rPh sb="205" eb="206">
      <t>ヒダリ</t>
    </rPh>
    <rPh sb="211" eb="212">
      <t>ミギ</t>
    </rPh>
    <rPh sb="216" eb="218">
      <t>ジッタイ</t>
    </rPh>
    <rPh sb="219" eb="220">
      <t>ナガ</t>
    </rPh>
    <rPh sb="223" eb="224">
      <t>カ</t>
    </rPh>
    <rPh sb="229" eb="231">
      <t>ジョウケン</t>
    </rPh>
    <rPh sb="240" eb="241">
      <t>ソト</t>
    </rPh>
    <rPh sb="242" eb="243">
      <t>シタ</t>
    </rPh>
    <rPh sb="245" eb="247">
      <t>ジッタイ</t>
    </rPh>
    <rPh sb="285" eb="286">
      <t>ミギ</t>
    </rPh>
    <rPh sb="287" eb="289">
      <t>ヨウセン</t>
    </rPh>
    <rPh sb="295" eb="296">
      <t>アシ</t>
    </rPh>
    <rPh sb="297" eb="299">
      <t>オワリネ</t>
    </rPh>
    <rPh sb="304" eb="305">
      <t>ソト</t>
    </rPh>
    <rPh sb="308" eb="310">
      <t>ジッタイ</t>
    </rPh>
    <rPh sb="322" eb="323">
      <t>カ</t>
    </rPh>
    <rPh sb="330" eb="332">
      <t>セイリツ</t>
    </rPh>
    <rPh sb="336" eb="338">
      <t>リカク</t>
    </rPh>
    <rPh sb="339" eb="341">
      <t>カクジツ</t>
    </rPh>
    <rPh sb="342" eb="343">
      <t>ト</t>
    </rPh>
    <rPh sb="350" eb="351">
      <t>キ</t>
    </rPh>
    <rPh sb="351" eb="352">
      <t>ツ</t>
    </rPh>
    <rPh sb="354" eb="355">
      <t>カ</t>
    </rPh>
    <rPh sb="364" eb="366">
      <t>バアイ</t>
    </rPh>
    <rPh sb="368" eb="370">
      <t>ツウジョウ</t>
    </rPh>
    <rPh sb="374" eb="376">
      <t>ジッタイ</t>
    </rPh>
    <rPh sb="377" eb="378">
      <t>ウエ</t>
    </rPh>
    <rPh sb="382" eb="383">
      <t>オモ</t>
    </rPh>
    <rPh sb="388" eb="390">
      <t>コンカイ</t>
    </rPh>
    <rPh sb="391" eb="393">
      <t>バアイ</t>
    </rPh>
    <rPh sb="402" eb="404">
      <t>ジッタイ</t>
    </rPh>
    <rPh sb="408" eb="410">
      <t>シタガワ</t>
    </rPh>
    <rPh sb="416" eb="418">
      <t>イチ</t>
    </rPh>
    <rPh sb="419" eb="421">
      <t>ツウジョウ</t>
    </rPh>
    <rPh sb="422" eb="423">
      <t>ギャク</t>
    </rPh>
    <rPh sb="429" eb="430">
      <t>カ</t>
    </rPh>
    <rPh sb="443" eb="445">
      <t>シツモン</t>
    </rPh>
    <rPh sb="456" eb="457">
      <t>カ</t>
    </rPh>
    <rPh sb="464" eb="466">
      <t>セイリツ</t>
    </rPh>
    <phoneticPr fontId="1"/>
  </si>
  <si>
    <t xml:space="preserve">今日はPBとEBの２件検証ですがよろしくお願いします。
</t>
    <rPh sb="0" eb="2">
      <t>キョウ</t>
    </rPh>
    <rPh sb="10" eb="11">
      <t>ケン</t>
    </rPh>
    <rPh sb="11" eb="13">
      <t>ケンショウ</t>
    </rPh>
    <rPh sb="21" eb="22">
      <t>ネガ</t>
    </rPh>
    <phoneticPr fontId="1"/>
  </si>
  <si>
    <t>2023.0８.01</t>
    <phoneticPr fontId="1"/>
  </si>
  <si>
    <t>2021.09.21-22.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</si>
</sst>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0" fillId="0" borderId="0" xfId="2" applyAlignment="1">
      <alignment horizontal="center" vertical="center"/>
    </xf>
    <xf numFmtId="176" fontId="14" fillId="0" borderId="12" xfId="0" applyNumberFormat="1" applyFont="1" applyBorder="1">
      <alignment vertical="center"/>
    </xf>
    <xf numFmtId="0" fontId="12" fillId="0" borderId="8" xfId="0" applyFont="1" applyBorder="1" applyAlignment="1">
      <alignment horizontal="right" vertical="center"/>
    </xf>
    <xf numFmtId="0" fontId="12" fillId="4" borderId="9" xfId="0" applyFont="1" applyFill="1" applyBorder="1">
      <alignment vertical="center"/>
    </xf>
    <xf numFmtId="176" fontId="15" fillId="0" borderId="12" xfId="0" applyNumberFormat="1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6</xdr:col>
      <xdr:colOff>23813</xdr:colOff>
      <xdr:row>3</xdr:row>
      <xdr:rowOff>11906</xdr:rowOff>
    </xdr:from>
    <xdr:to>
      <xdr:col>24</xdr:col>
      <xdr:colOff>605945</xdr:colOff>
      <xdr:row>38</xdr:row>
      <xdr:rowOff>11906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D9CDD859-82D0-0088-A626-D56F33119D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48063" y="547687"/>
          <a:ext cx="11726382" cy="6250782"/>
        </a:xfrm>
        <a:prstGeom prst="rect">
          <a:avLst/>
        </a:prstGeom>
      </xdr:spPr>
    </xdr:pic>
    <xdr:clientData/>
  </xdr:twoCellAnchor>
  <xdr:twoCellAnchor editAs="oneCell">
    <xdr:from>
      <xdr:col>5</xdr:col>
      <xdr:colOff>607219</xdr:colOff>
      <xdr:row>44</xdr:row>
      <xdr:rowOff>71438</xdr:rowOff>
    </xdr:from>
    <xdr:to>
      <xdr:col>24</xdr:col>
      <xdr:colOff>613099</xdr:colOff>
      <xdr:row>81</xdr:row>
      <xdr:rowOff>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D3DD7419-1D34-8865-94EE-1655499A47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12344" y="7929563"/>
          <a:ext cx="11769255" cy="65365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27" activePane="bottomRight" state="frozen"/>
      <selection pane="topRight" activeCell="B1" sqref="B1"/>
      <selection pane="bottomLeft" activeCell="A9" sqref="A9"/>
      <selection pane="bottomRight" activeCell="P38" sqref="P38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40</v>
      </c>
    </row>
    <row r="2" spans="1:18" x14ac:dyDescent="0.4">
      <c r="A2" s="1" t="s">
        <v>8</v>
      </c>
      <c r="C2" t="s">
        <v>39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33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24</v>
      </c>
      <c r="E6" s="23"/>
      <c r="F6" s="24"/>
      <c r="G6" s="83" t="s">
        <v>3</v>
      </c>
      <c r="H6" s="84"/>
      <c r="I6" s="90"/>
      <c r="J6" s="83" t="s">
        <v>22</v>
      </c>
      <c r="K6" s="84"/>
      <c r="L6" s="90"/>
      <c r="M6" s="83" t="s">
        <v>23</v>
      </c>
      <c r="N6" s="84"/>
      <c r="O6" s="90"/>
    </row>
    <row r="7" spans="1:18" ht="19.5" thickBot="1" x14ac:dyDescent="0.45">
      <c r="A7" s="25"/>
      <c r="B7" s="25" t="s">
        <v>2</v>
      </c>
      <c r="C7" s="60" t="s">
        <v>28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7" t="s">
        <v>22</v>
      </c>
      <c r="K8" s="88"/>
      <c r="L8" s="89"/>
      <c r="M8" s="87"/>
      <c r="N8" s="88"/>
      <c r="O8" s="89"/>
    </row>
    <row r="9" spans="1:18" x14ac:dyDescent="0.4">
      <c r="A9" s="7">
        <v>1</v>
      </c>
      <c r="B9" s="21" t="s">
        <v>35</v>
      </c>
      <c r="C9" s="47">
        <v>2</v>
      </c>
      <c r="D9" s="51">
        <v>-1</v>
      </c>
      <c r="E9" s="52">
        <v>-1</v>
      </c>
      <c r="F9" s="53">
        <v>-1</v>
      </c>
      <c r="G9" s="20">
        <f>IF(D9="","",G8+M9)</f>
        <v>97000</v>
      </c>
      <c r="H9" s="20">
        <f t="shared" ref="H9" si="0">IF(E9="","",H8+N9)</f>
        <v>97000</v>
      </c>
      <c r="I9" s="20">
        <f t="shared" ref="I9" si="1">IF(F9="","",I8+O9)</f>
        <v>97000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-3000</v>
      </c>
      <c r="N9" s="39">
        <f>IF(E9="","",K9*E9)</f>
        <v>-3000</v>
      </c>
      <c r="O9" s="40">
        <f>IF(F9="","",L9*F9)</f>
        <v>-3000</v>
      </c>
      <c r="P9" s="20"/>
      <c r="Q9" s="20"/>
      <c r="R9" s="20"/>
    </row>
    <row r="10" spans="1:18" x14ac:dyDescent="0.4">
      <c r="A10" s="7">
        <v>2</v>
      </c>
      <c r="B10" s="4" t="s">
        <v>42</v>
      </c>
      <c r="C10" s="44">
        <v>2</v>
      </c>
      <c r="D10" s="54">
        <v>1.27</v>
      </c>
      <c r="E10" s="55">
        <v>1.5</v>
      </c>
      <c r="F10" s="56">
        <v>2</v>
      </c>
      <c r="G10" s="20">
        <f t="shared" ref="G10:G42" si="2">IF(D10="","",G9+M10)</f>
        <v>100695.7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2910</v>
      </c>
      <c r="K10" s="42">
        <f t="shared" ref="K10:K12" si="6">IF(H9="","",H9*0.03)</f>
        <v>2910</v>
      </c>
      <c r="L10" s="43">
        <f t="shared" ref="L10:L12" si="7">IF(I9="","",I9*0.03)</f>
        <v>2910</v>
      </c>
      <c r="M10" s="41">
        <f t="shared" ref="M10:M12" si="8">IF(D10="","",J10*D10)</f>
        <v>3695.7000000000003</v>
      </c>
      <c r="N10" s="42">
        <f t="shared" ref="N10:N12" si="9">IF(E10="","",K10*E10)</f>
        <v>4365</v>
      </c>
      <c r="O10" s="43">
        <f t="shared" ref="O10:O12" si="10">IF(F10="","",L10*F10)</f>
        <v>5820</v>
      </c>
      <c r="P10" s="20"/>
      <c r="Q10" s="20"/>
      <c r="R10" s="20"/>
    </row>
    <row r="11" spans="1:18" x14ac:dyDescent="0.4">
      <c r="A11" s="7">
        <v>3</v>
      </c>
      <c r="B11" s="4" t="s">
        <v>37</v>
      </c>
      <c r="C11" s="44">
        <v>1</v>
      </c>
      <c r="D11" s="54">
        <v>-1</v>
      </c>
      <c r="E11" s="55">
        <v>-1</v>
      </c>
      <c r="F11" s="74">
        <v>-1</v>
      </c>
      <c r="G11" s="20">
        <f t="shared" si="2"/>
        <v>97674.828999999998</v>
      </c>
      <c r="H11" s="20">
        <f t="shared" si="3"/>
        <v>98324.05</v>
      </c>
      <c r="I11" s="20">
        <f t="shared" si="4"/>
        <v>99735.4</v>
      </c>
      <c r="J11" s="41">
        <f t="shared" si="5"/>
        <v>3020.8709999999996</v>
      </c>
      <c r="K11" s="42">
        <f t="shared" si="6"/>
        <v>3040.95</v>
      </c>
      <c r="L11" s="43">
        <f t="shared" si="7"/>
        <v>3084.6</v>
      </c>
      <c r="M11" s="41">
        <f t="shared" si="8"/>
        <v>-3020.8709999999996</v>
      </c>
      <c r="N11" s="42">
        <f t="shared" si="9"/>
        <v>-3040.95</v>
      </c>
      <c r="O11" s="43">
        <f t="shared" si="10"/>
        <v>-3084.6</v>
      </c>
      <c r="P11" s="20"/>
      <c r="Q11" s="20"/>
      <c r="R11" s="20"/>
    </row>
    <row r="12" spans="1:18" x14ac:dyDescent="0.4">
      <c r="A12" s="7">
        <v>4</v>
      </c>
      <c r="B12" s="4" t="s">
        <v>38</v>
      </c>
      <c r="C12" s="44">
        <v>1</v>
      </c>
      <c r="D12" s="54">
        <v>1.27</v>
      </c>
      <c r="E12" s="55">
        <v>1.5</v>
      </c>
      <c r="F12" s="56">
        <v>-1</v>
      </c>
      <c r="G12" s="20">
        <f t="shared" si="2"/>
        <v>101396.23998489999</v>
      </c>
      <c r="H12" s="20">
        <f t="shared" si="3"/>
        <v>102748.63225000001</v>
      </c>
      <c r="I12" s="20">
        <f t="shared" si="4"/>
        <v>96743.337999999989</v>
      </c>
      <c r="J12" s="41">
        <f t="shared" si="5"/>
        <v>2930.24487</v>
      </c>
      <c r="K12" s="42">
        <f t="shared" si="6"/>
        <v>2949.7215000000001</v>
      </c>
      <c r="L12" s="43">
        <f t="shared" si="7"/>
        <v>2992.0619999999999</v>
      </c>
      <c r="M12" s="41">
        <f t="shared" si="8"/>
        <v>3721.4109849000001</v>
      </c>
      <c r="N12" s="42">
        <f t="shared" si="9"/>
        <v>4424.5822500000004</v>
      </c>
      <c r="O12" s="43">
        <f t="shared" si="10"/>
        <v>-2992.0619999999999</v>
      </c>
      <c r="P12" s="20"/>
      <c r="Q12" s="20"/>
      <c r="R12" s="20"/>
    </row>
    <row r="13" spans="1:18" x14ac:dyDescent="0.4">
      <c r="A13" s="7">
        <v>5</v>
      </c>
      <c r="B13" s="4" t="s">
        <v>43</v>
      </c>
      <c r="C13" s="44">
        <v>2</v>
      </c>
      <c r="D13" s="54">
        <v>1.27</v>
      </c>
      <c r="E13" s="55">
        <v>1.5</v>
      </c>
      <c r="F13" s="74">
        <v>-1</v>
      </c>
      <c r="G13" s="20">
        <f t="shared" si="2"/>
        <v>105259.43672832468</v>
      </c>
      <c r="H13" s="20">
        <f t="shared" si="3"/>
        <v>107372.32070125001</v>
      </c>
      <c r="I13" s="20">
        <f t="shared" si="4"/>
        <v>93841.037859999982</v>
      </c>
      <c r="J13" s="41">
        <f t="shared" ref="J13:J58" si="11">IF(G12="","",G12*0.03)</f>
        <v>3041.8871995469995</v>
      </c>
      <c r="K13" s="42">
        <f t="shared" ref="K13:K58" si="12">IF(H12="","",H12*0.03)</f>
        <v>3082.4589675000002</v>
      </c>
      <c r="L13" s="43">
        <f t="shared" ref="L13:L58" si="13">IF(I12="","",I12*0.03)</f>
        <v>2902.3001399999994</v>
      </c>
      <c r="M13" s="41">
        <f t="shared" ref="M13:M58" si="14">IF(D13="","",J13*D13)</f>
        <v>3863.1967434246894</v>
      </c>
      <c r="N13" s="42">
        <f t="shared" ref="N13:N58" si="15">IF(E13="","",K13*E13)</f>
        <v>4623.6884512500001</v>
      </c>
      <c r="O13" s="43">
        <f t="shared" ref="O13:O58" si="16">IF(F13="","",L13*F13)</f>
        <v>-2902.3001399999994</v>
      </c>
      <c r="P13" s="20"/>
      <c r="Q13" s="20"/>
      <c r="R13" s="20"/>
    </row>
    <row r="14" spans="1:18" x14ac:dyDescent="0.4">
      <c r="A14" s="7">
        <v>6</v>
      </c>
      <c r="B14" s="4" t="s">
        <v>41</v>
      </c>
      <c r="C14" s="44">
        <v>2</v>
      </c>
      <c r="D14" s="54">
        <v>1.27</v>
      </c>
      <c r="E14" s="55">
        <v>1.5</v>
      </c>
      <c r="F14" s="56">
        <v>-1</v>
      </c>
      <c r="G14" s="20">
        <f t="shared" si="2"/>
        <v>109269.82126767385</v>
      </c>
      <c r="H14" s="20">
        <f t="shared" si="3"/>
        <v>112204.07513280626</v>
      </c>
      <c r="I14" s="20">
        <f t="shared" si="4"/>
        <v>91025.806724199982</v>
      </c>
      <c r="J14" s="41">
        <f t="shared" si="11"/>
        <v>3157.7831018497404</v>
      </c>
      <c r="K14" s="42">
        <f t="shared" si="12"/>
        <v>3221.1696210374998</v>
      </c>
      <c r="L14" s="43">
        <f t="shared" si="13"/>
        <v>2815.2311357999993</v>
      </c>
      <c r="M14" s="41">
        <f t="shared" si="14"/>
        <v>4010.3845393491706</v>
      </c>
      <c r="N14" s="42">
        <f t="shared" si="15"/>
        <v>4831.75443155625</v>
      </c>
      <c r="O14" s="43">
        <f t="shared" si="16"/>
        <v>-2815.2311357999993</v>
      </c>
      <c r="P14" s="20"/>
      <c r="Q14" s="20"/>
      <c r="R14" s="20"/>
    </row>
    <row r="15" spans="1:18" x14ac:dyDescent="0.4">
      <c r="A15" s="7">
        <v>7</v>
      </c>
      <c r="B15" s="4" t="s">
        <v>44</v>
      </c>
      <c r="C15" s="44">
        <v>1</v>
      </c>
      <c r="D15" s="54">
        <v>1.27</v>
      </c>
      <c r="E15" s="55">
        <v>1.5</v>
      </c>
      <c r="F15" s="56">
        <v>2</v>
      </c>
      <c r="G15" s="20">
        <f t="shared" si="2"/>
        <v>113433.00145797222</v>
      </c>
      <c r="H15" s="20">
        <f t="shared" si="3"/>
        <v>117253.25851378254</v>
      </c>
      <c r="I15" s="20">
        <f t="shared" si="4"/>
        <v>96487.355127651987</v>
      </c>
      <c r="J15" s="41">
        <f t="shared" si="11"/>
        <v>3278.0946380302153</v>
      </c>
      <c r="K15" s="42">
        <f t="shared" si="12"/>
        <v>3366.1222539841879</v>
      </c>
      <c r="L15" s="43">
        <f t="shared" si="13"/>
        <v>2730.7742017259993</v>
      </c>
      <c r="M15" s="41">
        <f t="shared" si="14"/>
        <v>4163.1801902983734</v>
      </c>
      <c r="N15" s="42">
        <f t="shared" si="15"/>
        <v>5049.183380976282</v>
      </c>
      <c r="O15" s="43">
        <f t="shared" si="16"/>
        <v>5461.5484034519986</v>
      </c>
      <c r="P15" s="20"/>
      <c r="Q15" s="20"/>
      <c r="R15" s="20"/>
    </row>
    <row r="16" spans="1:18" x14ac:dyDescent="0.4">
      <c r="A16" s="7">
        <v>8</v>
      </c>
      <c r="B16" s="4" t="s">
        <v>47</v>
      </c>
      <c r="C16" s="44">
        <v>1</v>
      </c>
      <c r="D16" s="54">
        <v>1.27</v>
      </c>
      <c r="E16" s="55">
        <v>1.5</v>
      </c>
      <c r="F16" s="56">
        <v>2</v>
      </c>
      <c r="G16" s="20">
        <f t="shared" si="2"/>
        <v>117754.79881352096</v>
      </c>
      <c r="H16" s="20">
        <f t="shared" si="3"/>
        <v>122529.65514690275</v>
      </c>
      <c r="I16" s="20">
        <f t="shared" si="4"/>
        <v>102276.5964353111</v>
      </c>
      <c r="J16" s="41">
        <f t="shared" si="11"/>
        <v>3402.9900437391666</v>
      </c>
      <c r="K16" s="42">
        <f t="shared" si="12"/>
        <v>3517.5977554134761</v>
      </c>
      <c r="L16" s="43">
        <f t="shared" si="13"/>
        <v>2894.6206538295596</v>
      </c>
      <c r="M16" s="41">
        <f t="shared" si="14"/>
        <v>4321.7973555487415</v>
      </c>
      <c r="N16" s="42">
        <f t="shared" si="15"/>
        <v>5276.3966331202137</v>
      </c>
      <c r="O16" s="43">
        <f t="shared" si="16"/>
        <v>5789.2413076591192</v>
      </c>
      <c r="P16" s="20"/>
      <c r="Q16" s="20"/>
      <c r="R16" s="20"/>
    </row>
    <row r="17" spans="1:18" x14ac:dyDescent="0.4">
      <c r="A17" s="7">
        <v>9</v>
      </c>
      <c r="B17" s="4" t="s">
        <v>46</v>
      </c>
      <c r="C17" s="44">
        <v>1</v>
      </c>
      <c r="D17" s="54">
        <v>1.27</v>
      </c>
      <c r="E17" s="55">
        <v>1.5</v>
      </c>
      <c r="F17" s="56">
        <v>2</v>
      </c>
      <c r="G17" s="20">
        <f t="shared" si="2"/>
        <v>122241.25664831611</v>
      </c>
      <c r="H17" s="20">
        <f t="shared" si="3"/>
        <v>128043.48962851337</v>
      </c>
      <c r="I17" s="20">
        <f t="shared" si="4"/>
        <v>108413.19222142977</v>
      </c>
      <c r="J17" s="41">
        <f t="shared" si="11"/>
        <v>3532.6439644056286</v>
      </c>
      <c r="K17" s="42">
        <f t="shared" si="12"/>
        <v>3675.8896544070822</v>
      </c>
      <c r="L17" s="43">
        <f t="shared" si="13"/>
        <v>3068.2978930593331</v>
      </c>
      <c r="M17" s="41">
        <f t="shared" si="14"/>
        <v>4486.4578347951483</v>
      </c>
      <c r="N17" s="42">
        <f t="shared" si="15"/>
        <v>5513.8344816106237</v>
      </c>
      <c r="O17" s="43">
        <f t="shared" si="16"/>
        <v>6136.5957861186662</v>
      </c>
      <c r="P17" s="20"/>
      <c r="Q17" s="20"/>
      <c r="R17" s="20"/>
    </row>
    <row r="18" spans="1:18" x14ac:dyDescent="0.4">
      <c r="A18" s="7">
        <v>10</v>
      </c>
      <c r="B18" s="4" t="s">
        <v>48</v>
      </c>
      <c r="C18" s="44">
        <v>1</v>
      </c>
      <c r="D18" s="54">
        <v>1.27</v>
      </c>
      <c r="E18" s="55">
        <v>1.5</v>
      </c>
      <c r="F18" s="56">
        <v>2</v>
      </c>
      <c r="G18" s="20">
        <f t="shared" si="2"/>
        <v>126898.64852661695</v>
      </c>
      <c r="H18" s="20">
        <f t="shared" si="3"/>
        <v>133805.44666179648</v>
      </c>
      <c r="I18" s="20">
        <f t="shared" si="4"/>
        <v>114917.98375471555</v>
      </c>
      <c r="J18" s="41">
        <f t="shared" si="11"/>
        <v>3667.237699449483</v>
      </c>
      <c r="K18" s="42">
        <f t="shared" si="12"/>
        <v>3841.3046888554009</v>
      </c>
      <c r="L18" s="43">
        <f t="shared" si="13"/>
        <v>3252.3957666428928</v>
      </c>
      <c r="M18" s="41">
        <f t="shared" si="14"/>
        <v>4657.391878300843</v>
      </c>
      <c r="N18" s="42">
        <f t="shared" si="15"/>
        <v>5761.9570332831008</v>
      </c>
      <c r="O18" s="43">
        <f t="shared" si="16"/>
        <v>6504.7915332857856</v>
      </c>
      <c r="P18" s="20"/>
      <c r="Q18" s="20"/>
      <c r="R18" s="20"/>
    </row>
    <row r="19" spans="1:18" x14ac:dyDescent="0.4">
      <c r="A19" s="7">
        <v>11</v>
      </c>
      <c r="B19" s="4" t="s">
        <v>49</v>
      </c>
      <c r="C19" s="44">
        <v>2</v>
      </c>
      <c r="D19" s="54">
        <v>1.27</v>
      </c>
      <c r="E19" s="55">
        <v>1.5</v>
      </c>
      <c r="F19" s="56">
        <v>2</v>
      </c>
      <c r="G19" s="20">
        <f t="shared" si="2"/>
        <v>131733.48703548106</v>
      </c>
      <c r="H19" s="20">
        <f t="shared" si="3"/>
        <v>139826.69176157733</v>
      </c>
      <c r="I19" s="20">
        <f t="shared" si="4"/>
        <v>121813.06277999848</v>
      </c>
      <c r="J19" s="41">
        <f t="shared" si="11"/>
        <v>3806.9594557985083</v>
      </c>
      <c r="K19" s="42">
        <f t="shared" si="12"/>
        <v>4014.1633998538941</v>
      </c>
      <c r="L19" s="43">
        <f t="shared" si="13"/>
        <v>3447.5395126414664</v>
      </c>
      <c r="M19" s="41">
        <f t="shared" si="14"/>
        <v>4834.8385088641053</v>
      </c>
      <c r="N19" s="42">
        <f t="shared" si="15"/>
        <v>6021.245099780841</v>
      </c>
      <c r="O19" s="43">
        <f t="shared" si="16"/>
        <v>6895.0790252829329</v>
      </c>
      <c r="P19" s="20"/>
      <c r="Q19" s="20"/>
      <c r="R19" s="20"/>
    </row>
    <row r="20" spans="1:18" x14ac:dyDescent="0.4">
      <c r="A20" s="7">
        <v>12</v>
      </c>
      <c r="B20" s="4" t="s">
        <v>50</v>
      </c>
      <c r="C20" s="44">
        <v>2</v>
      </c>
      <c r="D20" s="54">
        <v>1.27</v>
      </c>
      <c r="E20" s="55">
        <v>1.5</v>
      </c>
      <c r="F20" s="56">
        <v>2</v>
      </c>
      <c r="G20" s="20">
        <f t="shared" si="2"/>
        <v>136752.53289153287</v>
      </c>
      <c r="H20" s="20">
        <f t="shared" si="3"/>
        <v>146118.89289084831</v>
      </c>
      <c r="I20" s="20">
        <f t="shared" si="4"/>
        <v>129121.84654679839</v>
      </c>
      <c r="J20" s="41">
        <f t="shared" si="11"/>
        <v>3952.0046110644316</v>
      </c>
      <c r="K20" s="42">
        <f t="shared" si="12"/>
        <v>4194.8007528473199</v>
      </c>
      <c r="L20" s="43">
        <f t="shared" si="13"/>
        <v>3654.3918833999542</v>
      </c>
      <c r="M20" s="41">
        <f t="shared" si="14"/>
        <v>5019.0458560518282</v>
      </c>
      <c r="N20" s="42">
        <f t="shared" si="15"/>
        <v>6292.2011292709794</v>
      </c>
      <c r="O20" s="43">
        <f t="shared" si="16"/>
        <v>7308.7837667999083</v>
      </c>
      <c r="P20" s="20"/>
      <c r="Q20" s="20"/>
      <c r="R20" s="20"/>
    </row>
    <row r="21" spans="1:18" x14ac:dyDescent="0.4">
      <c r="A21" s="7">
        <v>13</v>
      </c>
      <c r="B21" s="4" t="s">
        <v>51</v>
      </c>
      <c r="C21" s="44">
        <v>1</v>
      </c>
      <c r="D21" s="54">
        <v>-1</v>
      </c>
      <c r="E21" s="55">
        <v>-1</v>
      </c>
      <c r="F21" s="56">
        <v>-1</v>
      </c>
      <c r="G21" s="20">
        <f t="shared" si="2"/>
        <v>132649.95690478687</v>
      </c>
      <c r="H21" s="20">
        <f t="shared" si="3"/>
        <v>141735.32610412285</v>
      </c>
      <c r="I21" s="20">
        <f t="shared" si="4"/>
        <v>125248.19115039444</v>
      </c>
      <c r="J21" s="41">
        <f t="shared" si="11"/>
        <v>4102.5759867459856</v>
      </c>
      <c r="K21" s="42">
        <f t="shared" si="12"/>
        <v>4383.5667867254488</v>
      </c>
      <c r="L21" s="43">
        <f t="shared" si="13"/>
        <v>3873.6553964039517</v>
      </c>
      <c r="M21" s="41">
        <f t="shared" si="14"/>
        <v>-4102.5759867459856</v>
      </c>
      <c r="N21" s="42">
        <f t="shared" si="15"/>
        <v>-4383.5667867254488</v>
      </c>
      <c r="O21" s="43">
        <f t="shared" si="16"/>
        <v>-3873.6553964039517</v>
      </c>
      <c r="P21" s="20"/>
      <c r="Q21" s="20"/>
      <c r="R21" s="20"/>
    </row>
    <row r="22" spans="1:18" x14ac:dyDescent="0.4">
      <c r="A22" s="7">
        <v>14</v>
      </c>
      <c r="B22" s="4" t="s">
        <v>52</v>
      </c>
      <c r="C22" s="44">
        <v>1</v>
      </c>
      <c r="D22" s="54">
        <v>1.27</v>
      </c>
      <c r="E22" s="55">
        <v>-1</v>
      </c>
      <c r="F22" s="56">
        <v>-1</v>
      </c>
      <c r="G22" s="20">
        <f t="shared" si="2"/>
        <v>137703.92026285926</v>
      </c>
      <c r="H22" s="20">
        <f t="shared" si="3"/>
        <v>137483.26632099916</v>
      </c>
      <c r="I22" s="20">
        <f t="shared" si="4"/>
        <v>121490.74541588261</v>
      </c>
      <c r="J22" s="41">
        <f t="shared" si="11"/>
        <v>3979.4987071436062</v>
      </c>
      <c r="K22" s="42">
        <f t="shared" si="12"/>
        <v>4252.0597831236855</v>
      </c>
      <c r="L22" s="43">
        <f t="shared" si="13"/>
        <v>3757.4457345118331</v>
      </c>
      <c r="M22" s="41">
        <f t="shared" si="14"/>
        <v>5053.9633580723803</v>
      </c>
      <c r="N22" s="42">
        <f t="shared" si="15"/>
        <v>-4252.0597831236855</v>
      </c>
      <c r="O22" s="43">
        <f t="shared" si="16"/>
        <v>-3757.4457345118331</v>
      </c>
      <c r="P22" s="20"/>
      <c r="Q22" s="20"/>
      <c r="R22" s="20"/>
    </row>
    <row r="23" spans="1:18" x14ac:dyDescent="0.4">
      <c r="A23" s="7">
        <v>15</v>
      </c>
      <c r="B23" s="4" t="s">
        <v>53</v>
      </c>
      <c r="C23" s="44">
        <v>1</v>
      </c>
      <c r="D23" s="54">
        <v>-1</v>
      </c>
      <c r="E23" s="55">
        <v>-1</v>
      </c>
      <c r="F23" s="74">
        <v>-1</v>
      </c>
      <c r="G23" s="20">
        <f t="shared" si="2"/>
        <v>133572.80265497349</v>
      </c>
      <c r="H23" s="20">
        <f t="shared" si="3"/>
        <v>133358.76833136918</v>
      </c>
      <c r="I23" s="20">
        <f t="shared" si="4"/>
        <v>117846.02305340614</v>
      </c>
      <c r="J23" s="41">
        <f t="shared" si="11"/>
        <v>4131.1176078857779</v>
      </c>
      <c r="K23" s="42">
        <f t="shared" si="12"/>
        <v>4124.4979896299747</v>
      </c>
      <c r="L23" s="43">
        <f t="shared" si="13"/>
        <v>3644.7223624764783</v>
      </c>
      <c r="M23" s="41">
        <f t="shared" si="14"/>
        <v>-4131.1176078857779</v>
      </c>
      <c r="N23" s="42">
        <f t="shared" si="15"/>
        <v>-4124.4979896299747</v>
      </c>
      <c r="O23" s="43">
        <f t="shared" si="16"/>
        <v>-3644.7223624764783</v>
      </c>
      <c r="P23" s="20"/>
      <c r="Q23" s="20"/>
      <c r="R23" s="20"/>
    </row>
    <row r="24" spans="1:18" x14ac:dyDescent="0.4">
      <c r="A24" s="7">
        <v>16</v>
      </c>
      <c r="B24" s="4" t="s">
        <v>38</v>
      </c>
      <c r="C24" s="44">
        <v>1</v>
      </c>
      <c r="D24" s="80">
        <v>1.27</v>
      </c>
      <c r="E24" s="55">
        <v>1.5</v>
      </c>
      <c r="F24" s="56">
        <v>-1</v>
      </c>
      <c r="G24" s="20">
        <f t="shared" si="2"/>
        <v>138661.92643612798</v>
      </c>
      <c r="H24" s="20">
        <f t="shared" si="3"/>
        <v>139359.91290628081</v>
      </c>
      <c r="I24" s="20">
        <f t="shared" si="4"/>
        <v>114310.64236180396</v>
      </c>
      <c r="J24" s="41">
        <f t="shared" si="11"/>
        <v>4007.1840796492047</v>
      </c>
      <c r="K24" s="42">
        <f t="shared" si="12"/>
        <v>4000.7630499410752</v>
      </c>
      <c r="L24" s="43">
        <f t="shared" si="13"/>
        <v>3535.380691602184</v>
      </c>
      <c r="M24" s="41">
        <f t="shared" si="14"/>
        <v>5089.1237811544897</v>
      </c>
      <c r="N24" s="42">
        <f t="shared" si="15"/>
        <v>6001.1445749116128</v>
      </c>
      <c r="O24" s="43">
        <f t="shared" si="16"/>
        <v>-3535.380691602184</v>
      </c>
      <c r="P24" s="20"/>
      <c r="Q24" s="20"/>
      <c r="R24" s="20"/>
    </row>
    <row r="25" spans="1:18" x14ac:dyDescent="0.4">
      <c r="A25" s="7">
        <v>17</v>
      </c>
      <c r="B25" s="79" t="s">
        <v>56</v>
      </c>
      <c r="C25" s="44">
        <v>1</v>
      </c>
      <c r="D25" s="54">
        <v>1.27</v>
      </c>
      <c r="E25" s="55">
        <v>1.5</v>
      </c>
      <c r="F25" s="74">
        <v>2</v>
      </c>
      <c r="G25" s="20">
        <f t="shared" si="2"/>
        <v>143944.94583334445</v>
      </c>
      <c r="H25" s="20">
        <f t="shared" si="3"/>
        <v>145631.10898706343</v>
      </c>
      <c r="I25" s="20">
        <f t="shared" si="4"/>
        <v>121169.28090351219</v>
      </c>
      <c r="J25" s="41">
        <f t="shared" si="11"/>
        <v>4159.8577930838392</v>
      </c>
      <c r="K25" s="42">
        <f t="shared" si="12"/>
        <v>4180.7973871884242</v>
      </c>
      <c r="L25" s="43">
        <f t="shared" si="13"/>
        <v>3429.3192708541187</v>
      </c>
      <c r="M25" s="41">
        <f t="shared" si="14"/>
        <v>5283.0193972164761</v>
      </c>
      <c r="N25" s="42">
        <f t="shared" si="15"/>
        <v>6271.1960807826363</v>
      </c>
      <c r="O25" s="43">
        <f t="shared" si="16"/>
        <v>6858.6385417082374</v>
      </c>
      <c r="P25" s="20" t="s">
        <v>54</v>
      </c>
      <c r="Q25" s="20"/>
      <c r="R25" s="20"/>
    </row>
    <row r="26" spans="1:18" x14ac:dyDescent="0.4">
      <c r="A26" s="7">
        <v>18</v>
      </c>
      <c r="B26" s="79" t="s">
        <v>57</v>
      </c>
      <c r="C26" s="44">
        <v>2</v>
      </c>
      <c r="D26" s="54">
        <v>1.27</v>
      </c>
      <c r="E26" s="55">
        <v>1.5</v>
      </c>
      <c r="F26" s="56">
        <v>2</v>
      </c>
      <c r="G26" s="20">
        <f t="shared" si="2"/>
        <v>149429.24826959489</v>
      </c>
      <c r="H26" s="20">
        <f t="shared" si="3"/>
        <v>152184.50889148129</v>
      </c>
      <c r="I26" s="20">
        <f t="shared" si="4"/>
        <v>128439.43775772292</v>
      </c>
      <c r="J26" s="41">
        <f t="shared" si="11"/>
        <v>4318.3483750003334</v>
      </c>
      <c r="K26" s="42">
        <f t="shared" si="12"/>
        <v>4368.9332696119027</v>
      </c>
      <c r="L26" s="43">
        <f t="shared" si="13"/>
        <v>3635.0784271053658</v>
      </c>
      <c r="M26" s="41">
        <f t="shared" si="14"/>
        <v>5484.3024362504239</v>
      </c>
      <c r="N26" s="42">
        <f t="shared" si="15"/>
        <v>6553.3999044178545</v>
      </c>
      <c r="O26" s="43">
        <f t="shared" si="16"/>
        <v>7270.1568542107316</v>
      </c>
      <c r="P26" s="20" t="s">
        <v>54</v>
      </c>
      <c r="Q26" s="20"/>
      <c r="R26" s="20"/>
    </row>
    <row r="27" spans="1:18" x14ac:dyDescent="0.4">
      <c r="A27" s="7">
        <v>19</v>
      </c>
      <c r="B27" s="79" t="s">
        <v>58</v>
      </c>
      <c r="C27" s="44">
        <v>1</v>
      </c>
      <c r="D27" s="54">
        <v>1.27</v>
      </c>
      <c r="E27" s="55">
        <v>1.5</v>
      </c>
      <c r="F27" s="81">
        <v>2</v>
      </c>
      <c r="G27" s="20">
        <f t="shared" si="2"/>
        <v>155122.50262866647</v>
      </c>
      <c r="H27" s="20">
        <f t="shared" si="3"/>
        <v>159032.81179159795</v>
      </c>
      <c r="I27" s="20">
        <f t="shared" si="4"/>
        <v>136145.8040231863</v>
      </c>
      <c r="J27" s="41">
        <f t="shared" si="11"/>
        <v>4482.8774480878465</v>
      </c>
      <c r="K27" s="42">
        <f t="shared" si="12"/>
        <v>4565.5352667444386</v>
      </c>
      <c r="L27" s="43">
        <f t="shared" si="13"/>
        <v>3853.1831327316872</v>
      </c>
      <c r="M27" s="41">
        <f t="shared" si="14"/>
        <v>5693.254359071565</v>
      </c>
      <c r="N27" s="42">
        <f t="shared" si="15"/>
        <v>6848.3029001166578</v>
      </c>
      <c r="O27" s="43">
        <f t="shared" si="16"/>
        <v>7706.3662654633745</v>
      </c>
      <c r="P27" s="20" t="s">
        <v>54</v>
      </c>
      <c r="Q27" s="20"/>
      <c r="R27" s="20"/>
    </row>
    <row r="28" spans="1:18" x14ac:dyDescent="0.4">
      <c r="A28" s="7">
        <v>20</v>
      </c>
      <c r="B28" s="79" t="s">
        <v>59</v>
      </c>
      <c r="C28" s="44">
        <v>1</v>
      </c>
      <c r="D28" s="54">
        <v>1.27</v>
      </c>
      <c r="E28" s="55">
        <v>1.5</v>
      </c>
      <c r="F28" s="56">
        <v>2</v>
      </c>
      <c r="G28" s="20">
        <f t="shared" si="2"/>
        <v>161032.66997881865</v>
      </c>
      <c r="H28" s="20">
        <f t="shared" si="3"/>
        <v>166189.28832221986</v>
      </c>
      <c r="I28" s="20">
        <f t="shared" si="4"/>
        <v>144314.55226457748</v>
      </c>
      <c r="J28" s="41">
        <f t="shared" si="11"/>
        <v>4653.6750788599938</v>
      </c>
      <c r="K28" s="42">
        <f t="shared" si="12"/>
        <v>4770.9843537479383</v>
      </c>
      <c r="L28" s="43">
        <f t="shared" si="13"/>
        <v>4084.3741206955888</v>
      </c>
      <c r="M28" s="41">
        <f t="shared" si="14"/>
        <v>5910.1673501521918</v>
      </c>
      <c r="N28" s="42">
        <f t="shared" si="15"/>
        <v>7156.4765306219069</v>
      </c>
      <c r="O28" s="43">
        <f t="shared" si="16"/>
        <v>8168.7482413911775</v>
      </c>
      <c r="P28" s="20" t="s">
        <v>54</v>
      </c>
      <c r="Q28" s="20"/>
      <c r="R28" s="20"/>
    </row>
    <row r="29" spans="1:18" x14ac:dyDescent="0.4">
      <c r="A29" s="7">
        <v>21</v>
      </c>
      <c r="B29" s="4" t="s">
        <v>60</v>
      </c>
      <c r="C29" s="44">
        <v>2</v>
      </c>
      <c r="D29" s="54">
        <v>1.27</v>
      </c>
      <c r="E29" s="55">
        <v>1.5</v>
      </c>
      <c r="F29" s="74">
        <v>2</v>
      </c>
      <c r="G29" s="20">
        <f t="shared" si="2"/>
        <v>167168.01470501165</v>
      </c>
      <c r="H29" s="20">
        <f t="shared" si="3"/>
        <v>173667.80629671976</v>
      </c>
      <c r="I29" s="20">
        <f t="shared" si="4"/>
        <v>152973.42540045214</v>
      </c>
      <c r="J29" s="41">
        <f t="shared" si="11"/>
        <v>4830.9800993645595</v>
      </c>
      <c r="K29" s="42">
        <f t="shared" si="12"/>
        <v>4985.6786496665954</v>
      </c>
      <c r="L29" s="43">
        <f t="shared" si="13"/>
        <v>4329.4365679373241</v>
      </c>
      <c r="M29" s="41">
        <f t="shared" si="14"/>
        <v>6135.3447261929905</v>
      </c>
      <c r="N29" s="42">
        <f t="shared" si="15"/>
        <v>7478.5179744998932</v>
      </c>
      <c r="O29" s="43">
        <f t="shared" si="16"/>
        <v>8658.8731358746481</v>
      </c>
      <c r="P29" s="20"/>
      <c r="Q29" s="20"/>
      <c r="R29" s="20"/>
    </row>
    <row r="30" spans="1:18" x14ac:dyDescent="0.4">
      <c r="A30" s="7">
        <v>22</v>
      </c>
      <c r="B30" s="4" t="s">
        <v>61</v>
      </c>
      <c r="C30" s="44">
        <v>2</v>
      </c>
      <c r="D30" s="54">
        <v>1.27</v>
      </c>
      <c r="E30" s="55">
        <v>1.5</v>
      </c>
      <c r="F30" s="74">
        <v>2</v>
      </c>
      <c r="G30" s="20">
        <f t="shared" si="2"/>
        <v>173537.1160652726</v>
      </c>
      <c r="H30" s="20">
        <f t="shared" si="3"/>
        <v>181482.85758007216</v>
      </c>
      <c r="I30" s="20">
        <f t="shared" si="4"/>
        <v>162151.83092447926</v>
      </c>
      <c r="J30" s="41">
        <f t="shared" si="11"/>
        <v>5015.0404411503496</v>
      </c>
      <c r="K30" s="42">
        <f t="shared" si="12"/>
        <v>5210.0341889015926</v>
      </c>
      <c r="L30" s="43">
        <f t="shared" si="13"/>
        <v>4589.2027620135641</v>
      </c>
      <c r="M30" s="41">
        <f t="shared" si="14"/>
        <v>6369.1013602609437</v>
      </c>
      <c r="N30" s="42">
        <f t="shared" si="15"/>
        <v>7815.051283352389</v>
      </c>
      <c r="O30" s="43">
        <f t="shared" si="16"/>
        <v>9178.4055240271282</v>
      </c>
      <c r="P30" s="20"/>
      <c r="Q30" s="20"/>
      <c r="R30" s="20"/>
    </row>
    <row r="31" spans="1:18" x14ac:dyDescent="0.4">
      <c r="A31" s="7">
        <v>23</v>
      </c>
      <c r="B31" s="4" t="s">
        <v>62</v>
      </c>
      <c r="C31" s="44">
        <v>1</v>
      </c>
      <c r="D31" s="54">
        <v>-1</v>
      </c>
      <c r="E31" s="55">
        <v>-1</v>
      </c>
      <c r="F31" s="56">
        <v>-1</v>
      </c>
      <c r="G31" s="20">
        <f t="shared" si="2"/>
        <v>168331.00258331443</v>
      </c>
      <c r="H31" s="20">
        <f t="shared" si="3"/>
        <v>176038.37185266998</v>
      </c>
      <c r="I31" s="20">
        <f t="shared" si="4"/>
        <v>157287.27599674489</v>
      </c>
      <c r="J31" s="41">
        <f t="shared" si="11"/>
        <v>5206.1134819581775</v>
      </c>
      <c r="K31" s="42">
        <f t="shared" si="12"/>
        <v>5444.4857274021642</v>
      </c>
      <c r="L31" s="43">
        <f t="shared" si="13"/>
        <v>4864.554927734378</v>
      </c>
      <c r="M31" s="41">
        <f t="shared" si="14"/>
        <v>-5206.1134819581775</v>
      </c>
      <c r="N31" s="42">
        <f t="shared" si="15"/>
        <v>-5444.4857274021642</v>
      </c>
      <c r="O31" s="43">
        <f t="shared" si="16"/>
        <v>-4864.554927734378</v>
      </c>
      <c r="P31" s="20"/>
      <c r="Q31" s="20"/>
      <c r="R31" s="20"/>
    </row>
    <row r="32" spans="1:18" x14ac:dyDescent="0.4">
      <c r="A32" s="7">
        <v>24</v>
      </c>
      <c r="B32" s="79" t="s">
        <v>63</v>
      </c>
      <c r="C32" s="44">
        <v>1</v>
      </c>
      <c r="D32" s="54">
        <v>1.27</v>
      </c>
      <c r="E32" s="55">
        <v>1.5</v>
      </c>
      <c r="F32" s="56">
        <v>2</v>
      </c>
      <c r="G32" s="20">
        <f t="shared" si="2"/>
        <v>174744.41378173872</v>
      </c>
      <c r="H32" s="20">
        <f t="shared" si="3"/>
        <v>183960.09858604014</v>
      </c>
      <c r="I32" s="20">
        <f t="shared" si="4"/>
        <v>166724.5125565496</v>
      </c>
      <c r="J32" s="41">
        <f t="shared" si="11"/>
        <v>5049.9300774994326</v>
      </c>
      <c r="K32" s="42">
        <f t="shared" si="12"/>
        <v>5281.1511555800989</v>
      </c>
      <c r="L32" s="43">
        <f t="shared" si="13"/>
        <v>4718.6182799023463</v>
      </c>
      <c r="M32" s="41">
        <f t="shared" si="14"/>
        <v>6413.41119842428</v>
      </c>
      <c r="N32" s="42">
        <f t="shared" si="15"/>
        <v>7921.7267333701484</v>
      </c>
      <c r="O32" s="43">
        <f t="shared" si="16"/>
        <v>9437.2365598046927</v>
      </c>
      <c r="P32" s="20" t="s">
        <v>54</v>
      </c>
      <c r="Q32" s="20"/>
      <c r="R32" s="20"/>
    </row>
    <row r="33" spans="1:18" x14ac:dyDescent="0.4">
      <c r="A33" s="7">
        <v>25</v>
      </c>
      <c r="B33" s="82" t="s">
        <v>64</v>
      </c>
      <c r="C33" s="44">
        <v>2</v>
      </c>
      <c r="D33" s="54">
        <v>1.27</v>
      </c>
      <c r="E33" s="55">
        <v>1.5</v>
      </c>
      <c r="F33" s="56">
        <v>2</v>
      </c>
      <c r="G33" s="20">
        <f t="shared" si="2"/>
        <v>181402.17594682297</v>
      </c>
      <c r="H33" s="20">
        <f t="shared" si="3"/>
        <v>192238.30302241194</v>
      </c>
      <c r="I33" s="20">
        <f t="shared" si="4"/>
        <v>176727.98330994259</v>
      </c>
      <c r="J33" s="41">
        <f t="shared" si="11"/>
        <v>5242.3324134521617</v>
      </c>
      <c r="K33" s="42">
        <f t="shared" si="12"/>
        <v>5518.8029575812043</v>
      </c>
      <c r="L33" s="43">
        <f t="shared" si="13"/>
        <v>5001.7353766964879</v>
      </c>
      <c r="M33" s="41">
        <f t="shared" si="14"/>
        <v>6657.7621650842457</v>
      </c>
      <c r="N33" s="42">
        <f t="shared" si="15"/>
        <v>8278.2044363718069</v>
      </c>
      <c r="O33" s="43">
        <f t="shared" si="16"/>
        <v>10003.470753392976</v>
      </c>
      <c r="P33" s="20" t="s">
        <v>54</v>
      </c>
      <c r="Q33" s="20"/>
      <c r="R33" s="20"/>
    </row>
    <row r="34" spans="1:18" x14ac:dyDescent="0.4">
      <c r="A34" s="7">
        <v>26</v>
      </c>
      <c r="B34" s="4" t="s">
        <v>67</v>
      </c>
      <c r="C34" s="44">
        <v>2</v>
      </c>
      <c r="D34" s="54">
        <v>-1</v>
      </c>
      <c r="E34" s="55">
        <v>-1</v>
      </c>
      <c r="F34" s="56">
        <v>-1</v>
      </c>
      <c r="G34" s="20">
        <f t="shared" si="2"/>
        <v>175960.11066841829</v>
      </c>
      <c r="H34" s="20">
        <f t="shared" si="3"/>
        <v>186471.15393173959</v>
      </c>
      <c r="I34" s="20">
        <f t="shared" si="4"/>
        <v>171426.14381064431</v>
      </c>
      <c r="J34" s="41">
        <f t="shared" si="11"/>
        <v>5442.0652784046888</v>
      </c>
      <c r="K34" s="42">
        <f t="shared" si="12"/>
        <v>5767.1490906723584</v>
      </c>
      <c r="L34" s="43">
        <f t="shared" si="13"/>
        <v>5301.8394992982776</v>
      </c>
      <c r="M34" s="41">
        <f t="shared" si="14"/>
        <v>-5442.0652784046888</v>
      </c>
      <c r="N34" s="42">
        <f t="shared" si="15"/>
        <v>-5767.1490906723584</v>
      </c>
      <c r="O34" s="43">
        <f t="shared" si="16"/>
        <v>-5301.8394992982776</v>
      </c>
      <c r="P34" s="20"/>
      <c r="Q34" s="20"/>
      <c r="R34" s="20"/>
    </row>
    <row r="35" spans="1:18" x14ac:dyDescent="0.4">
      <c r="A35" s="7">
        <v>27</v>
      </c>
      <c r="B35" s="79" t="s">
        <v>72</v>
      </c>
      <c r="C35" s="44">
        <v>1</v>
      </c>
      <c r="D35" s="54">
        <v>1.27</v>
      </c>
      <c r="E35" s="55">
        <v>1.5</v>
      </c>
      <c r="F35" s="56">
        <v>2</v>
      </c>
      <c r="G35" s="20">
        <f t="shared" si="2"/>
        <v>182664.19088488503</v>
      </c>
      <c r="H35" s="20">
        <f t="shared" si="3"/>
        <v>194862.35585866787</v>
      </c>
      <c r="I35" s="20">
        <f t="shared" si="4"/>
        <v>181711.71243928297</v>
      </c>
      <c r="J35" s="41">
        <f t="shared" si="11"/>
        <v>5278.8033200525488</v>
      </c>
      <c r="K35" s="42">
        <f t="shared" si="12"/>
        <v>5594.1346179521879</v>
      </c>
      <c r="L35" s="43">
        <f t="shared" si="13"/>
        <v>5142.7843143193295</v>
      </c>
      <c r="M35" s="41">
        <f t="shared" si="14"/>
        <v>6704.0802164667366</v>
      </c>
      <c r="N35" s="42">
        <f t="shared" si="15"/>
        <v>8391.2019269282828</v>
      </c>
      <c r="O35" s="43">
        <f t="shared" si="16"/>
        <v>10285.568628638659</v>
      </c>
      <c r="P35" s="20" t="s">
        <v>54</v>
      </c>
      <c r="Q35" s="20"/>
      <c r="R35" s="20"/>
    </row>
    <row r="36" spans="1:18" x14ac:dyDescent="0.4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>
        <f t="shared" si="11"/>
        <v>5479.9257265465503</v>
      </c>
      <c r="K36" s="42">
        <f t="shared" si="12"/>
        <v>5845.8706757600357</v>
      </c>
      <c r="L36" s="43">
        <f t="shared" si="13"/>
        <v>5451.3513731784888</v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91" t="s">
        <v>5</v>
      </c>
      <c r="C59" s="92"/>
      <c r="D59" s="1">
        <f>COUNTIF(D9:D58,1.27)</f>
        <v>21</v>
      </c>
      <c r="E59" s="1">
        <f>COUNTIF(E9:E58,1.5)</f>
        <v>20</v>
      </c>
      <c r="F59" s="6">
        <f>COUNTIF(F9:F58,2)</f>
        <v>16</v>
      </c>
      <c r="G59" s="66">
        <f>M59+G8</f>
        <v>182664.190884885</v>
      </c>
      <c r="H59" s="18">
        <f>N59+H8</f>
        <v>194862.35585866781</v>
      </c>
      <c r="I59" s="19">
        <f>O59+I8</f>
        <v>181711.71243928291</v>
      </c>
      <c r="J59" s="63" t="s">
        <v>30</v>
      </c>
      <c r="K59" s="64" t="e">
        <f>B58-B9</f>
        <v>#VALUE!</v>
      </c>
      <c r="L59" s="65" t="s">
        <v>31</v>
      </c>
      <c r="M59" s="75">
        <f>SUM(M9:M58)</f>
        <v>82664.190884885</v>
      </c>
      <c r="N59" s="76">
        <f>SUM(N9:N58)</f>
        <v>94862.355858667812</v>
      </c>
      <c r="O59" s="77">
        <f>SUM(O9:O58)</f>
        <v>81711.712439282928</v>
      </c>
    </row>
    <row r="60" spans="1:15" ht="19.5" thickBot="1" x14ac:dyDescent="0.45">
      <c r="A60" s="7"/>
      <c r="B60" s="85" t="s">
        <v>6</v>
      </c>
      <c r="C60" s="86"/>
      <c r="D60" s="1">
        <f>COUNTIF(D9:D58,-1)</f>
        <v>6</v>
      </c>
      <c r="E60" s="1">
        <f>COUNTIF(E9:E58,-1)</f>
        <v>7</v>
      </c>
      <c r="F60" s="6">
        <f>COUNTIF(F9:F58,-1)</f>
        <v>11</v>
      </c>
      <c r="G60" s="83" t="s">
        <v>29</v>
      </c>
      <c r="H60" s="84"/>
      <c r="I60" s="90"/>
      <c r="J60" s="83" t="s">
        <v>32</v>
      </c>
      <c r="K60" s="84"/>
      <c r="L60" s="90"/>
      <c r="M60" s="7"/>
      <c r="O60" s="3"/>
    </row>
    <row r="61" spans="1:15" ht="19.5" thickBot="1" x14ac:dyDescent="0.45">
      <c r="A61" s="7"/>
      <c r="B61" s="85" t="s">
        <v>34</v>
      </c>
      <c r="C61" s="86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1.8266419088488499</v>
      </c>
      <c r="H61" s="71">
        <f t="shared" ref="H61" si="21">H59/H8</f>
        <v>1.948623558586678</v>
      </c>
      <c r="I61" s="72">
        <f>I59/I8</f>
        <v>1.8171171243928292</v>
      </c>
      <c r="J61" s="61" t="e">
        <f>(G61-100%)*30/K59</f>
        <v>#VALUE!</v>
      </c>
      <c r="K61" s="61" t="e">
        <f>(H61-100%)*30/K59</f>
        <v>#VALUE!</v>
      </c>
      <c r="L61" s="62" t="e">
        <f>(I61-100%)*30/K59</f>
        <v>#VALUE!</v>
      </c>
      <c r="M61" s="8"/>
      <c r="N61" s="2"/>
      <c r="O61" s="9"/>
    </row>
    <row r="62" spans="1:15" ht="19.5" thickBot="1" x14ac:dyDescent="0.45">
      <c r="B62" s="83" t="s">
        <v>4</v>
      </c>
      <c r="C62" s="84"/>
      <c r="D62" s="73">
        <f t="shared" ref="D62:E62" si="22">D59/(D59+D60+D61)</f>
        <v>0.77777777777777779</v>
      </c>
      <c r="E62" s="68">
        <f t="shared" si="22"/>
        <v>0.7407407407407407</v>
      </c>
      <c r="F62" s="69">
        <f>F59/(F59+F60+F61)</f>
        <v>0.59259259259259256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J44"/>
  <sheetViews>
    <sheetView topLeftCell="F58" zoomScale="80" zoomScaleNormal="80" workbookViewId="0">
      <selection activeCell="Z54" sqref="Z54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2" spans="6:10" x14ac:dyDescent="0.4">
      <c r="F2" s="78">
        <v>26</v>
      </c>
      <c r="G2" s="49" t="s">
        <v>67</v>
      </c>
      <c r="I2" s="49" t="s">
        <v>45</v>
      </c>
      <c r="J2" s="49" t="s">
        <v>68</v>
      </c>
    </row>
    <row r="43" spans="6:10" x14ac:dyDescent="0.4">
      <c r="F43" s="78">
        <v>27</v>
      </c>
      <c r="G43" s="49" t="s">
        <v>64</v>
      </c>
      <c r="I43" s="49" t="s">
        <v>45</v>
      </c>
      <c r="J43" s="49" t="s">
        <v>65</v>
      </c>
    </row>
    <row r="44" spans="6:10" x14ac:dyDescent="0.4">
      <c r="F44" s="78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opLeftCell="A10"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25</v>
      </c>
    </row>
    <row r="2" spans="1:10" x14ac:dyDescent="0.4">
      <c r="A2" s="93" t="s">
        <v>69</v>
      </c>
      <c r="B2" s="94"/>
      <c r="C2" s="94"/>
      <c r="D2" s="94"/>
      <c r="E2" s="94"/>
      <c r="F2" s="94"/>
      <c r="G2" s="94"/>
      <c r="H2" s="94"/>
      <c r="I2" s="94"/>
      <c r="J2" s="94"/>
    </row>
    <row r="3" spans="1:10" x14ac:dyDescent="0.4">
      <c r="A3" s="94"/>
      <c r="B3" s="94"/>
      <c r="C3" s="94"/>
      <c r="D3" s="94"/>
      <c r="E3" s="94"/>
      <c r="F3" s="94"/>
      <c r="G3" s="94"/>
      <c r="H3" s="94"/>
      <c r="I3" s="94"/>
      <c r="J3" s="94"/>
    </row>
    <row r="4" spans="1:10" x14ac:dyDescent="0.4">
      <c r="A4" s="94"/>
      <c r="B4" s="94"/>
      <c r="C4" s="94"/>
      <c r="D4" s="94"/>
      <c r="E4" s="94"/>
      <c r="F4" s="94"/>
      <c r="G4" s="94"/>
      <c r="H4" s="94"/>
      <c r="I4" s="94"/>
      <c r="J4" s="94"/>
    </row>
    <row r="5" spans="1:10" x14ac:dyDescent="0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x14ac:dyDescent="0.4">
      <c r="A6" s="94"/>
      <c r="B6" s="94"/>
      <c r="C6" s="94"/>
      <c r="D6" s="94"/>
      <c r="E6" s="94"/>
      <c r="F6" s="94"/>
      <c r="G6" s="94"/>
      <c r="H6" s="94"/>
      <c r="I6" s="94"/>
      <c r="J6" s="94"/>
    </row>
    <row r="7" spans="1:10" x14ac:dyDescent="0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0.25" customHeight="1" x14ac:dyDescent="0.4">
      <c r="A8" s="94"/>
      <c r="B8" s="94"/>
      <c r="C8" s="94"/>
      <c r="D8" s="94"/>
      <c r="E8" s="94"/>
      <c r="F8" s="94"/>
      <c r="G8" s="94"/>
      <c r="H8" s="94"/>
      <c r="I8" s="94"/>
      <c r="J8" s="94"/>
    </row>
    <row r="9" spans="1:10" ht="115.5" customHeight="1" x14ac:dyDescent="0.4">
      <c r="A9" s="94"/>
      <c r="B9" s="94"/>
      <c r="C9" s="94"/>
      <c r="D9" s="94"/>
      <c r="E9" s="94"/>
      <c r="F9" s="94"/>
      <c r="G9" s="94"/>
      <c r="H9" s="94"/>
      <c r="I9" s="94"/>
      <c r="J9" s="94"/>
    </row>
    <row r="11" spans="1:10" x14ac:dyDescent="0.4">
      <c r="A11" s="49" t="s">
        <v>26</v>
      </c>
    </row>
    <row r="12" spans="1:10" x14ac:dyDescent="0.4">
      <c r="A12" s="95" t="s">
        <v>70</v>
      </c>
      <c r="B12" s="96"/>
      <c r="C12" s="96"/>
      <c r="D12" s="96"/>
      <c r="E12" s="96"/>
      <c r="F12" s="96"/>
      <c r="G12" s="96"/>
      <c r="H12" s="96"/>
      <c r="I12" s="96"/>
      <c r="J12" s="96"/>
    </row>
    <row r="13" spans="1:10" x14ac:dyDescent="0.4">
      <c r="A13" s="96"/>
      <c r="B13" s="96"/>
      <c r="C13" s="96"/>
      <c r="D13" s="96"/>
      <c r="E13" s="96"/>
      <c r="F13" s="96"/>
      <c r="G13" s="96"/>
      <c r="H13" s="96"/>
      <c r="I13" s="96"/>
      <c r="J13" s="96"/>
    </row>
    <row r="14" spans="1:10" x14ac:dyDescent="0.4">
      <c r="A14" s="96"/>
      <c r="B14" s="96"/>
      <c r="C14" s="96"/>
      <c r="D14" s="96"/>
      <c r="E14" s="96"/>
      <c r="F14" s="96"/>
      <c r="G14" s="96"/>
      <c r="H14" s="96"/>
      <c r="I14" s="96"/>
      <c r="J14" s="96"/>
    </row>
    <row r="15" spans="1:10" x14ac:dyDescent="0.4">
      <c r="A15" s="96"/>
      <c r="B15" s="96"/>
      <c r="C15" s="96"/>
      <c r="D15" s="96"/>
      <c r="E15" s="96"/>
      <c r="F15" s="96"/>
      <c r="G15" s="96"/>
      <c r="H15" s="96"/>
      <c r="I15" s="96"/>
      <c r="J15" s="96"/>
    </row>
    <row r="16" spans="1:10" x14ac:dyDescent="0.4">
      <c r="A16" s="96"/>
      <c r="B16" s="96"/>
      <c r="C16" s="96"/>
      <c r="D16" s="96"/>
      <c r="E16" s="96"/>
      <c r="F16" s="96"/>
      <c r="G16" s="96"/>
      <c r="H16" s="96"/>
      <c r="I16" s="96"/>
      <c r="J16" s="96"/>
    </row>
    <row r="17" spans="1:10" x14ac:dyDescent="0.4">
      <c r="A17" s="96"/>
      <c r="B17" s="96"/>
      <c r="C17" s="96"/>
      <c r="D17" s="96"/>
      <c r="E17" s="96"/>
      <c r="F17" s="96"/>
      <c r="G17" s="96"/>
      <c r="H17" s="96"/>
      <c r="I17" s="96"/>
      <c r="J17" s="96"/>
    </row>
    <row r="18" spans="1:10" x14ac:dyDescent="0.4">
      <c r="A18" s="96"/>
      <c r="B18" s="96"/>
      <c r="C18" s="96"/>
      <c r="D18" s="96"/>
      <c r="E18" s="96"/>
      <c r="F18" s="96"/>
      <c r="G18" s="96"/>
      <c r="H18" s="96"/>
      <c r="I18" s="96"/>
      <c r="J18" s="96"/>
    </row>
    <row r="19" spans="1:10" x14ac:dyDescent="0.4">
      <c r="A19" s="96"/>
      <c r="B19" s="96"/>
      <c r="C19" s="96"/>
      <c r="D19" s="96"/>
      <c r="E19" s="96"/>
      <c r="F19" s="96"/>
      <c r="G19" s="96"/>
      <c r="H19" s="96"/>
      <c r="I19" s="96"/>
      <c r="J19" s="96"/>
    </row>
    <row r="21" spans="1:10" x14ac:dyDescent="0.4">
      <c r="A21" s="49" t="s">
        <v>27</v>
      </c>
    </row>
    <row r="22" spans="1:10" x14ac:dyDescent="0.4">
      <c r="A22" s="95" t="s">
        <v>66</v>
      </c>
      <c r="B22" s="95"/>
      <c r="C22" s="95"/>
      <c r="D22" s="95"/>
      <c r="E22" s="95"/>
      <c r="F22" s="95"/>
      <c r="G22" s="95"/>
      <c r="H22" s="95"/>
      <c r="I22" s="95"/>
      <c r="J22" s="95"/>
    </row>
    <row r="23" spans="1:10" x14ac:dyDescent="0.4">
      <c r="A23" s="95"/>
      <c r="B23" s="95"/>
      <c r="C23" s="95"/>
      <c r="D23" s="95"/>
      <c r="E23" s="95"/>
      <c r="F23" s="95"/>
      <c r="G23" s="95"/>
      <c r="H23" s="95"/>
      <c r="I23" s="95"/>
      <c r="J23" s="95"/>
    </row>
    <row r="24" spans="1:10" x14ac:dyDescent="0.4">
      <c r="A24" s="95"/>
      <c r="B24" s="95"/>
      <c r="C24" s="95"/>
      <c r="D24" s="95"/>
      <c r="E24" s="95"/>
      <c r="F24" s="95"/>
      <c r="G24" s="95"/>
      <c r="H24" s="95"/>
      <c r="I24" s="95"/>
      <c r="J24" s="95"/>
    </row>
    <row r="25" spans="1:10" x14ac:dyDescent="0.4">
      <c r="A25" s="95"/>
      <c r="B25" s="95"/>
      <c r="C25" s="95"/>
      <c r="D25" s="95"/>
      <c r="E25" s="95"/>
      <c r="F25" s="95"/>
      <c r="G25" s="95"/>
      <c r="H25" s="95"/>
      <c r="I25" s="95"/>
      <c r="J25" s="95"/>
    </row>
    <row r="26" spans="1:10" x14ac:dyDescent="0.4">
      <c r="A26" s="95"/>
      <c r="B26" s="95"/>
      <c r="C26" s="95"/>
      <c r="D26" s="95"/>
      <c r="E26" s="95"/>
      <c r="F26" s="95"/>
      <c r="G26" s="95"/>
      <c r="H26" s="95"/>
      <c r="I26" s="95"/>
      <c r="J26" s="95"/>
    </row>
    <row r="27" spans="1:10" x14ac:dyDescent="0.4">
      <c r="A27" s="95"/>
      <c r="B27" s="95"/>
      <c r="C27" s="95"/>
      <c r="D27" s="95"/>
      <c r="E27" s="95"/>
      <c r="F27" s="95"/>
      <c r="G27" s="95"/>
      <c r="H27" s="95"/>
      <c r="I27" s="95"/>
      <c r="J27" s="95"/>
    </row>
    <row r="28" spans="1:10" x14ac:dyDescent="0.4">
      <c r="A28" s="95"/>
      <c r="B28" s="95"/>
      <c r="C28" s="95"/>
      <c r="D28" s="95"/>
      <c r="E28" s="95"/>
      <c r="F28" s="95"/>
      <c r="G28" s="95"/>
      <c r="H28" s="95"/>
      <c r="I28" s="95"/>
      <c r="J28" s="95"/>
    </row>
    <row r="29" spans="1:10" x14ac:dyDescent="0.4">
      <c r="A29" s="95"/>
      <c r="B29" s="95"/>
      <c r="C29" s="95"/>
      <c r="D29" s="95"/>
      <c r="E29" s="95"/>
      <c r="F29" s="95"/>
      <c r="G29" s="95"/>
      <c r="H29" s="95"/>
      <c r="I29" s="95"/>
      <c r="J29" s="95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D19" sqref="D19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36</v>
      </c>
      <c r="C4" s="35">
        <v>20</v>
      </c>
      <c r="D4" s="36" t="s">
        <v>71</v>
      </c>
      <c r="E4" s="35"/>
      <c r="F4" s="36"/>
      <c r="G4" s="35"/>
      <c r="H4" s="36"/>
    </row>
    <row r="5" spans="1:8" x14ac:dyDescent="0.4">
      <c r="A5" s="35" t="s">
        <v>55</v>
      </c>
      <c r="B5" s="35" t="s">
        <v>36</v>
      </c>
      <c r="C5" s="35">
        <v>7</v>
      </c>
      <c r="D5" s="36" t="s">
        <v>71</v>
      </c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Michio</cp:lastModifiedBy>
  <dcterms:created xsi:type="dcterms:W3CDTF">2020-09-18T03:10:57Z</dcterms:created>
  <dcterms:modified xsi:type="dcterms:W3CDTF">2023-08-01T12:22:51Z</dcterms:modified>
</cp:coreProperties>
</file>