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0c5b5c8a3d9379/デスクトップ/"/>
    </mc:Choice>
  </mc:AlternateContent>
  <xr:revisionPtr revIDLastSave="416" documentId="8_{AFF4EE61-E7C3-4CA6-A8EB-3B391D5DFBB7}" xr6:coauthVersionLast="47" xr6:coauthVersionMax="47" xr10:uidLastSave="{EE4D9E61-7359-4547-814F-3E2527B06E80}"/>
  <bookViews>
    <workbookView xWindow="3585" yWindow="2580" windowWidth="18405" windowHeight="1206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1" i="1" l="1"/>
  <c r="E61" i="1"/>
  <c r="F61" i="1"/>
  <c r="F59" i="1"/>
  <c r="K59" i="1"/>
  <c r="E59" i="1"/>
  <c r="D59" i="1"/>
  <c r="M44" i="1" l="1"/>
  <c r="G44" i="1" s="1"/>
  <c r="O44" i="1"/>
  <c r="I44" i="1" s="1"/>
  <c r="M45" i="1"/>
  <c r="G45" i="1" s="1"/>
  <c r="O45" i="1"/>
  <c r="I45" i="1" s="1"/>
  <c r="M46" i="1"/>
  <c r="G46" i="1" s="1"/>
  <c r="O46" i="1"/>
  <c r="I46" i="1" s="1"/>
  <c r="M47" i="1"/>
  <c r="G47" i="1" s="1"/>
  <c r="O47" i="1"/>
  <c r="I47" i="1" s="1"/>
  <c r="M48" i="1"/>
  <c r="G48" i="1" s="1"/>
  <c r="O48" i="1"/>
  <c r="I48" i="1" s="1"/>
  <c r="M49" i="1"/>
  <c r="G49" i="1" s="1"/>
  <c r="O49" i="1"/>
  <c r="I49" i="1" s="1"/>
  <c r="M50" i="1"/>
  <c r="G50" i="1" s="1"/>
  <c r="O50" i="1"/>
  <c r="I50" i="1" s="1"/>
  <c r="M51" i="1"/>
  <c r="G51" i="1" s="1"/>
  <c r="O51" i="1"/>
  <c r="I51" i="1" s="1"/>
  <c r="M52" i="1"/>
  <c r="G52" i="1" s="1"/>
  <c r="O52" i="1"/>
  <c r="I52" i="1" s="1"/>
  <c r="M53" i="1"/>
  <c r="G53" i="1" s="1"/>
  <c r="O53" i="1"/>
  <c r="I53" i="1" s="1"/>
  <c r="M54" i="1"/>
  <c r="G54" i="1" s="1"/>
  <c r="N54" i="1"/>
  <c r="H54" i="1" s="1"/>
  <c r="O54" i="1"/>
  <c r="I54" i="1" s="1"/>
  <c r="M55" i="1"/>
  <c r="G55" i="1" s="1"/>
  <c r="N55" i="1"/>
  <c r="H55" i="1" s="1"/>
  <c r="O55" i="1"/>
  <c r="I55" i="1" s="1"/>
  <c r="M56" i="1"/>
  <c r="G56" i="1" s="1"/>
  <c r="N56" i="1"/>
  <c r="H56" i="1" s="1"/>
  <c r="O56" i="1"/>
  <c r="I56" i="1" s="1"/>
  <c r="M57" i="1"/>
  <c r="G57" i="1" s="1"/>
  <c r="N57" i="1"/>
  <c r="H57" i="1" s="1"/>
  <c r="O57" i="1"/>
  <c r="I57" i="1" s="1"/>
  <c r="M58" i="1"/>
  <c r="G58" i="1" s="1"/>
  <c r="N58" i="1"/>
  <c r="H58" i="1" s="1"/>
  <c r="O58" i="1"/>
  <c r="I58" i="1" s="1"/>
  <c r="I8" i="1" l="1"/>
  <c r="H8" i="1"/>
  <c r="G8" i="1"/>
  <c r="F60" i="1"/>
  <c r="F62" i="1" s="1"/>
  <c r="E60" i="1"/>
  <c r="E62" i="1" s="1"/>
  <c r="D60" i="1"/>
  <c r="D62" i="1" s="1"/>
  <c r="J9" i="1" l="1"/>
  <c r="M9" i="1" s="1"/>
  <c r="G9" i="1" s="1"/>
  <c r="K9" i="1"/>
  <c r="N9" i="1" s="1"/>
  <c r="L9" i="1"/>
  <c r="O9" i="1" s="1"/>
  <c r="I9" i="1" s="1"/>
  <c r="L10" i="1" l="1"/>
  <c r="H9" i="1"/>
  <c r="K10" i="1" s="1"/>
  <c r="J10" i="1"/>
  <c r="M10" i="1" s="1"/>
  <c r="G10" i="1" s="1"/>
  <c r="N10" i="1"/>
  <c r="H10" i="1" s="1"/>
  <c r="O10" i="1"/>
  <c r="I10" i="1" l="1"/>
  <c r="J11" i="1"/>
  <c r="M11" i="1" s="1"/>
  <c r="L11" i="1" l="1"/>
  <c r="O11" i="1" s="1"/>
  <c r="I11" i="1" s="1"/>
  <c r="G11" i="1"/>
  <c r="K11" i="1"/>
  <c r="N11" i="1" s="1"/>
  <c r="H11" i="1" s="1"/>
  <c r="J12" i="1" l="1"/>
  <c r="M12" i="1" s="1"/>
  <c r="L12" i="1"/>
  <c r="O12" i="1" s="1"/>
  <c r="I12" i="1" s="1"/>
  <c r="K12" i="1"/>
  <c r="N12" i="1" s="1"/>
  <c r="H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G13" i="1" s="1"/>
  <c r="H13" i="1"/>
  <c r="J14" i="1" l="1"/>
  <c r="M14" i="1" s="1"/>
  <c r="G14" i="1" s="1"/>
  <c r="L15" i="1"/>
  <c r="O15" i="1" s="1"/>
  <c r="I15" i="1" s="1"/>
  <c r="K14" i="1"/>
  <c r="N14" i="1" s="1"/>
  <c r="H14" i="1" s="1"/>
  <c r="L16" i="1" l="1"/>
  <c r="O16" i="1" s="1"/>
  <c r="I16" i="1" s="1"/>
  <c r="K15" i="1"/>
  <c r="N15" i="1" s="1"/>
  <c r="H15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K41" i="1"/>
  <c r="N41" i="1" s="1"/>
  <c r="H41" i="1" s="1"/>
  <c r="J41" i="1"/>
  <c r="M41" i="1" s="1"/>
  <c r="G41" i="1" s="1"/>
  <c r="L44" i="1" l="1"/>
  <c r="I59" i="1"/>
  <c r="I61" i="1" s="1"/>
  <c r="L61" i="1" s="1"/>
  <c r="K42" i="1"/>
  <c r="N42" i="1" s="1"/>
  <c r="H42" i="1" s="1"/>
  <c r="K43" i="1" s="1"/>
  <c r="N43" i="1" s="1"/>
  <c r="H43" i="1" s="1"/>
  <c r="J42" i="1"/>
  <c r="M42" i="1" s="1"/>
  <c r="G42" i="1" s="1"/>
  <c r="L45" i="1"/>
  <c r="J43" i="1" l="1"/>
  <c r="M43" i="1" s="1"/>
  <c r="G43" i="1" s="1"/>
  <c r="G59" i="1" s="1"/>
  <c r="G61" i="1" s="1"/>
  <c r="J61" i="1" s="1"/>
  <c r="K44" i="1"/>
  <c r="N44" i="1" s="1"/>
  <c r="H44" i="1" s="1"/>
  <c r="K45" i="1" s="1"/>
  <c r="N45" i="1" s="1"/>
  <c r="H45" i="1" s="1"/>
  <c r="L46" i="1"/>
  <c r="J44" i="1" l="1"/>
  <c r="K46" i="1"/>
  <c r="N46" i="1" s="1"/>
  <c r="H46" i="1" s="1"/>
  <c r="K47" i="1" s="1"/>
  <c r="N47" i="1" s="1"/>
  <c r="H47" i="1" s="1"/>
  <c r="L47" i="1"/>
  <c r="J45" i="1" l="1"/>
  <c r="K48" i="1"/>
  <c r="N48" i="1" s="1"/>
  <c r="H48" i="1" s="1"/>
  <c r="L48" i="1"/>
  <c r="J46" i="1" l="1"/>
  <c r="K49" i="1"/>
  <c r="N49" i="1" s="1"/>
  <c r="H49" i="1" s="1"/>
  <c r="L49" i="1"/>
  <c r="J47" i="1" l="1"/>
  <c r="K50" i="1"/>
  <c r="N50" i="1" s="1"/>
  <c r="H50" i="1" s="1"/>
  <c r="L50" i="1"/>
  <c r="J48" i="1" l="1"/>
  <c r="K51" i="1"/>
  <c r="N51" i="1" s="1"/>
  <c r="H51" i="1" s="1"/>
  <c r="L51" i="1"/>
  <c r="J49" i="1" l="1"/>
  <c r="K52" i="1"/>
  <c r="N52" i="1" s="1"/>
  <c r="H52" i="1" s="1"/>
  <c r="L52" i="1"/>
  <c r="J50" i="1" l="1"/>
  <c r="K53" i="1"/>
  <c r="N53" i="1" s="1"/>
  <c r="H53" i="1" s="1"/>
  <c r="H59" i="1" s="1"/>
  <c r="H61" i="1" s="1"/>
  <c r="K61" i="1" s="1"/>
  <c r="L53" i="1"/>
  <c r="J51" i="1" l="1"/>
  <c r="K54" i="1"/>
  <c r="L54" i="1"/>
  <c r="J52" i="1" l="1"/>
  <c r="K55" i="1"/>
  <c r="L55" i="1"/>
  <c r="J53" i="1" l="1"/>
  <c r="K56" i="1"/>
  <c r="L56" i="1"/>
  <c r="J54" i="1" l="1"/>
  <c r="K57" i="1"/>
  <c r="L57" i="1"/>
  <c r="J55" i="1" l="1"/>
  <c r="K58" i="1"/>
  <c r="L58" i="1"/>
  <c r="J56" i="1" l="1"/>
  <c r="J57" i="1" l="1"/>
  <c r="J58" i="1" l="1"/>
</calcChain>
</file>

<file path=xl/sharedStrings.xml><?xml version="1.0" encoding="utf-8"?>
<sst xmlns="http://schemas.openxmlformats.org/spreadsheetml/2006/main" count="105" uniqueCount="86">
  <si>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</si>
  <si>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</si>
  <si>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</si>
  <si>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</si>
  <si>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</si>
  <si>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</si>
  <si>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</si>
  <si>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</si>
  <si>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</si>
  <si>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</si>
  <si>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</si>
  <si>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</si>
  <si>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</si>
  <si>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</si>
  <si>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</si>
  <si>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</si>
  <si>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</si>
  <si>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</si>
  <si>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</si>
  <si>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</si>
  <si>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</si>
  <si>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</si>
  <si>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</si>
  <si>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</si>
  <si>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</si>
  <si>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</si>
  <si>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</si>
  <si>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</si>
  <si>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</si>
  <si>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</si>
  <si>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</si>
  <si>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</si>
  <si>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</si>
  <si>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</si>
  <si>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</si>
  <si>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1H足</t>
    <rPh sb="2" eb="3">
      <t>アシ</t>
    </rPh>
    <phoneticPr fontId="1"/>
  </si>
  <si>
    <t>買いのPB検証</t>
    <rPh sb="0" eb="1">
      <t>カ</t>
    </rPh>
    <rPh sb="5" eb="7">
      <t>ケンショウ</t>
    </rPh>
    <phoneticPr fontId="1"/>
  </si>
  <si>
    <t>2021.01.27.</t>
    <phoneticPr fontId="1"/>
  </si>
  <si>
    <t>2021.01.22.</t>
    <phoneticPr fontId="1"/>
  </si>
  <si>
    <t>USD/JPY</t>
    <phoneticPr fontId="5"/>
  </si>
  <si>
    <t>2023.0８.03</t>
    <phoneticPr fontId="1"/>
  </si>
  <si>
    <t>2023.0８.18</t>
    <phoneticPr fontId="1"/>
  </si>
  <si>
    <t>2023.0８.08</t>
    <phoneticPr fontId="1"/>
  </si>
  <si>
    <t>EB</t>
    <phoneticPr fontId="5"/>
  </si>
  <si>
    <t>(H1)</t>
    <phoneticPr fontId="1"/>
  </si>
  <si>
    <t>2021.02.15.</t>
    <phoneticPr fontId="1"/>
  </si>
  <si>
    <t>2021.02.01</t>
    <phoneticPr fontId="1"/>
  </si>
  <si>
    <t>2021.02.17.</t>
    <phoneticPr fontId="1"/>
  </si>
  <si>
    <t>2021.02.19.</t>
    <phoneticPr fontId="1"/>
  </si>
  <si>
    <t>2021.02.25.</t>
    <phoneticPr fontId="1"/>
  </si>
  <si>
    <t>2021.03.03.</t>
    <phoneticPr fontId="1"/>
  </si>
  <si>
    <t>2021.03.08.</t>
    <phoneticPr fontId="1"/>
  </si>
  <si>
    <t>2021.03.15.</t>
    <phoneticPr fontId="1"/>
  </si>
  <si>
    <t>売りのPB検証</t>
    <rPh sb="0" eb="1">
      <t>ウ</t>
    </rPh>
    <rPh sb="5" eb="7">
      <t>ケンショウ</t>
    </rPh>
    <phoneticPr fontId="1"/>
  </si>
  <si>
    <t>2021.03.25.</t>
    <phoneticPr fontId="1"/>
  </si>
  <si>
    <t>2021.04.18.</t>
    <phoneticPr fontId="1"/>
  </si>
  <si>
    <t>2021.04.30.</t>
    <phoneticPr fontId="1"/>
  </si>
  <si>
    <t>2021.05.27.</t>
    <phoneticPr fontId="1"/>
  </si>
  <si>
    <t>2021.06.03.</t>
    <phoneticPr fontId="1"/>
  </si>
  <si>
    <t>EB</t>
    <phoneticPr fontId="1"/>
  </si>
  <si>
    <t>2021.06.11.</t>
    <phoneticPr fontId="1"/>
  </si>
  <si>
    <t>2021.06.14.</t>
    <phoneticPr fontId="1"/>
  </si>
  <si>
    <t>2021.06.22.</t>
    <phoneticPr fontId="1"/>
  </si>
  <si>
    <t>2021.07.06.</t>
    <phoneticPr fontId="1"/>
  </si>
  <si>
    <t>2021.07.09.</t>
    <phoneticPr fontId="1"/>
  </si>
  <si>
    <t>2023.8.22.</t>
    <phoneticPr fontId="1"/>
  </si>
  <si>
    <t>2021.07.12. 12:00</t>
    <phoneticPr fontId="1"/>
  </si>
  <si>
    <t>2021.07.18. 22:00</t>
    <phoneticPr fontId="1"/>
  </si>
  <si>
    <t>2021.07.27.　11:00</t>
    <phoneticPr fontId="1"/>
  </si>
  <si>
    <t>2021.07.12.</t>
    <phoneticPr fontId="1"/>
  </si>
  <si>
    <t>2021.07.18.</t>
    <phoneticPr fontId="1"/>
  </si>
  <si>
    <t>2021.07.20.</t>
    <phoneticPr fontId="1"/>
  </si>
  <si>
    <t>2021.07.21.</t>
    <phoneticPr fontId="1"/>
  </si>
  <si>
    <t>2021.07.27.</t>
    <phoneticPr fontId="1"/>
  </si>
  <si>
    <t>2021.08.18. 07:00</t>
    <phoneticPr fontId="1"/>
  </si>
  <si>
    <t>2021.08.26.　10:00</t>
    <phoneticPr fontId="1"/>
  </si>
  <si>
    <t xml:space="preserve">(26)(30)売りのEB検証、実体：ヒゲ＝１：３以上ある。(26)はヒゲが実体の10倍以上あるPBである。デッドクロスの後の売りのPB出現で実体がMAの外（下）で、１０MAが２０MAの下にありかつヒゲにタッチしているので売りのPBとして成立する。(26)は利確は１．５までで、２．０取れず。(30)は利確5倍以上取れている。
(27)(28)(29)買いのPB検証、実体：ヒゲ＝１：３以上ある。実体がMAの外（上）にあり、１０MAが２０MAより上にあり、かつヒゲにタッチしているので、売りのPBとして成立する。
(28)上昇トレンドでの買いのPBで利確は５以上あり。
(29)レンジでの買いのPB では利確は取れず。
</t>
    <rPh sb="8" eb="9">
      <t>ウ</t>
    </rPh>
    <rPh sb="38" eb="40">
      <t>ジッタイ</t>
    </rPh>
    <rPh sb="43" eb="44">
      <t>バイ</t>
    </rPh>
    <rPh sb="44" eb="46">
      <t>イジョウ</t>
    </rPh>
    <rPh sb="63" eb="64">
      <t>ウ</t>
    </rPh>
    <rPh sb="79" eb="80">
      <t>シタ</t>
    </rPh>
    <rPh sb="93" eb="94">
      <t>シタ</t>
    </rPh>
    <rPh sb="111" eb="112">
      <t>ウ</t>
    </rPh>
    <rPh sb="119" eb="121">
      <t>セイリツ</t>
    </rPh>
    <rPh sb="151" eb="153">
      <t>リカク</t>
    </rPh>
    <rPh sb="154" eb="158">
      <t>バイイジョウト</t>
    </rPh>
    <rPh sb="177" eb="178">
      <t>カ</t>
    </rPh>
    <rPh sb="182" eb="184">
      <t>ケンショウ</t>
    </rPh>
    <rPh sb="185" eb="187">
      <t>ジッタイ</t>
    </rPh>
    <rPh sb="194" eb="196">
      <t>イジョウ</t>
    </rPh>
    <rPh sb="199" eb="201">
      <t>ジッタイ</t>
    </rPh>
    <rPh sb="205" eb="206">
      <t>ソト</t>
    </rPh>
    <rPh sb="207" eb="208">
      <t>ウエ</t>
    </rPh>
    <rPh sb="224" eb="225">
      <t>ウエ</t>
    </rPh>
    <rPh sb="244" eb="245">
      <t>ウ</t>
    </rPh>
    <rPh sb="252" eb="254">
      <t>セイリツ</t>
    </rPh>
    <rPh sb="262" eb="264">
      <t>ジョウショウ</t>
    </rPh>
    <rPh sb="270" eb="271">
      <t>カ</t>
    </rPh>
    <rPh sb="276" eb="278">
      <t>リカク</t>
    </rPh>
    <rPh sb="280" eb="282">
      <t>イジョウ</t>
    </rPh>
    <rPh sb="295" eb="296">
      <t>カ</t>
    </rPh>
    <rPh sb="303" eb="305">
      <t>リカク</t>
    </rPh>
    <rPh sb="306" eb="307">
      <t>ト</t>
    </rPh>
    <phoneticPr fontId="1"/>
  </si>
  <si>
    <t xml:space="preserve">今日で１時間足（１H)での検証30回終了です。これからは１H足でのデモトレード行く予定です。（今月中に）
</t>
    <rPh sb="0" eb="2">
      <t>キョウ</t>
    </rPh>
    <rPh sb="6" eb="7">
      <t>アシ</t>
    </rPh>
    <rPh sb="13" eb="15">
      <t>ケンショウ</t>
    </rPh>
    <rPh sb="17" eb="18">
      <t>カイ</t>
    </rPh>
    <rPh sb="18" eb="20">
      <t>シュウリョウ</t>
    </rPh>
    <rPh sb="30" eb="31">
      <t>アシ</t>
    </rPh>
    <rPh sb="39" eb="40">
      <t>イ</t>
    </rPh>
    <rPh sb="41" eb="43">
      <t>ヨテイ</t>
    </rPh>
    <rPh sb="47" eb="50">
      <t>コンゲツチュウ</t>
    </rPh>
    <phoneticPr fontId="1"/>
  </si>
  <si>
    <t>１時間足での検証も今日で終わりです。１０MAと、２０MAとPBの関係性を見てエントリーを考えていけば行けるのではないかと思います。今後のデモトレードでは、MAとPBの位置関係をみてエントリーをする。
日足と４H足と１H足での検証では、１H足での検証が勝率、利確が一番良かったので今後のデモトレでは１H足のローソク足で、検証をしていこうと思います。</t>
    <rPh sb="1" eb="3">
      <t>ジカン</t>
    </rPh>
    <rPh sb="3" eb="4">
      <t>アシ</t>
    </rPh>
    <rPh sb="6" eb="8">
      <t>ケンショウ</t>
    </rPh>
    <rPh sb="9" eb="11">
      <t>キョウ</t>
    </rPh>
    <rPh sb="12" eb="13">
      <t>オ</t>
    </rPh>
    <rPh sb="32" eb="35">
      <t>カンケイセイ</t>
    </rPh>
    <rPh sb="36" eb="37">
      <t>ミ</t>
    </rPh>
    <rPh sb="44" eb="45">
      <t>カンガ</t>
    </rPh>
    <rPh sb="50" eb="51">
      <t>イ</t>
    </rPh>
    <rPh sb="60" eb="61">
      <t>オモ</t>
    </rPh>
    <rPh sb="65" eb="67">
      <t>コンゴ</t>
    </rPh>
    <rPh sb="83" eb="87">
      <t>イチカンケイ</t>
    </rPh>
    <rPh sb="100" eb="102">
      <t>ヒアシ</t>
    </rPh>
    <rPh sb="105" eb="106">
      <t>アシ</t>
    </rPh>
    <rPh sb="109" eb="110">
      <t>アシ</t>
    </rPh>
    <rPh sb="112" eb="114">
      <t>ケンショウ</t>
    </rPh>
    <rPh sb="119" eb="120">
      <t>アシ</t>
    </rPh>
    <rPh sb="122" eb="124">
      <t>ケンショウ</t>
    </rPh>
    <rPh sb="125" eb="127">
      <t>ショウリツ</t>
    </rPh>
    <rPh sb="128" eb="130">
      <t>リカク</t>
    </rPh>
    <rPh sb="131" eb="134">
      <t>イチバンヨ</t>
    </rPh>
    <rPh sb="139" eb="141">
      <t>コンゴ</t>
    </rPh>
    <rPh sb="150" eb="151">
      <t>アシ</t>
    </rPh>
    <rPh sb="156" eb="157">
      <t>アシ</t>
    </rPh>
    <rPh sb="159" eb="161">
      <t>ケンショウ</t>
    </rPh>
    <rPh sb="168" eb="169">
      <t>オモ</t>
    </rPh>
    <phoneticPr fontId="1"/>
  </si>
  <si>
    <t>2021.07.29.</t>
    <phoneticPr fontId="1"/>
  </si>
  <si>
    <t>2021.08.17.</t>
    <phoneticPr fontId="1"/>
  </si>
  <si>
    <t>2021.08.18.</t>
    <phoneticPr fontId="1"/>
  </si>
  <si>
    <t>2021.08.26.</t>
    <phoneticPr fontId="1"/>
  </si>
  <si>
    <t>2021.09.08.</t>
    <phoneticPr fontId="1"/>
  </si>
  <si>
    <t>USDJPY</t>
    <phoneticPr fontId="1"/>
  </si>
  <si>
    <t>2023.8.24.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</si>
</sst>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5" xfId="0" applyFont="1" applyFill="1" applyBorder="1">
      <alignment vertical="center"/>
    </xf>
    <xf numFmtId="0" fontId="12" fillId="3" borderId="9" xfId="0" applyFont="1" applyFill="1" applyBorder="1">
      <alignment vertical="center"/>
    </xf>
    <xf numFmtId="0" fontId="10" fillId="0" borderId="0" xfId="2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47624</xdr:colOff>
      <xdr:row>32</xdr:row>
      <xdr:rowOff>107158</xdr:rowOff>
    </xdr:from>
    <xdr:to>
      <xdr:col>16</xdr:col>
      <xdr:colOff>9210</xdr:colOff>
      <xdr:row>61</xdr:row>
      <xdr:rowOff>1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E069B0F7-5B35-1D57-224B-55E6C483FA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7687" y="5822158"/>
          <a:ext cx="9177023" cy="507206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16</xdr:col>
      <xdr:colOff>11906</xdr:colOff>
      <xdr:row>30</xdr:row>
      <xdr:rowOff>99248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145AA615-EFF5-E6F4-3634-BC87DA4692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0063" y="357188"/>
          <a:ext cx="9227343" cy="509987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16</xdr:col>
      <xdr:colOff>0</xdr:colOff>
      <xdr:row>92</xdr:row>
      <xdr:rowOff>92669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5FD0D0CB-8EC6-800C-C67F-F8980C0C9C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0063" y="11430000"/>
          <a:ext cx="9215437" cy="5093294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95</xdr:row>
      <xdr:rowOff>0</xdr:rowOff>
    </xdr:from>
    <xdr:to>
      <xdr:col>16</xdr:col>
      <xdr:colOff>26214</xdr:colOff>
      <xdr:row>123</xdr:row>
      <xdr:rowOff>107156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348699E8-A83E-1177-3234-FFCF8632C6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00064" y="16966406"/>
          <a:ext cx="9241650" cy="5107781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126</xdr:row>
      <xdr:rowOff>1</xdr:rowOff>
    </xdr:from>
    <xdr:to>
      <xdr:col>16</xdr:col>
      <xdr:colOff>4670</xdr:colOff>
      <xdr:row>154</xdr:row>
      <xdr:rowOff>95250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9F8BEC38-E97A-EF56-70F7-24D6E11B83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00064" y="22502814"/>
          <a:ext cx="9220106" cy="50958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E2" sqref="E2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84</v>
      </c>
    </row>
    <row r="2" spans="1:18" x14ac:dyDescent="0.4">
      <c r="A2" s="1" t="s">
        <v>8</v>
      </c>
      <c r="C2" t="s">
        <v>35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33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24</v>
      </c>
      <c r="E6" s="23"/>
      <c r="F6" s="24"/>
      <c r="G6" s="76" t="s">
        <v>3</v>
      </c>
      <c r="H6" s="77"/>
      <c r="I6" s="83"/>
      <c r="J6" s="76" t="s">
        <v>22</v>
      </c>
      <c r="K6" s="77"/>
      <c r="L6" s="83"/>
      <c r="M6" s="76" t="s">
        <v>23</v>
      </c>
      <c r="N6" s="77"/>
      <c r="O6" s="83"/>
    </row>
    <row r="7" spans="1:18" ht="19.5" thickBot="1" x14ac:dyDescent="0.45">
      <c r="A7" s="25"/>
      <c r="B7" s="25" t="s">
        <v>2</v>
      </c>
      <c r="C7" s="59" t="s">
        <v>28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0" t="s">
        <v>22</v>
      </c>
      <c r="K8" s="81"/>
      <c r="L8" s="82"/>
      <c r="M8" s="80"/>
      <c r="N8" s="81"/>
      <c r="O8" s="82"/>
    </row>
    <row r="9" spans="1:18" x14ac:dyDescent="0.4">
      <c r="A9" s="7">
        <v>1</v>
      </c>
      <c r="B9" s="21" t="s">
        <v>38</v>
      </c>
      <c r="C9" s="47">
        <v>1</v>
      </c>
      <c r="D9" s="51">
        <v>1.27</v>
      </c>
      <c r="E9" s="52">
        <v>1.5</v>
      </c>
      <c r="F9" s="73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 t="s">
        <v>37</v>
      </c>
      <c r="C10" s="44">
        <v>1</v>
      </c>
      <c r="D10" s="53">
        <v>1.27</v>
      </c>
      <c r="E10" s="54">
        <v>1.5</v>
      </c>
      <c r="F10" s="74">
        <v>2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112360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4702.5</v>
      </c>
      <c r="O10" s="43">
        <f t="shared" ref="O10:O12" si="10">IF(F10="","",L10*F10)</f>
        <v>6360</v>
      </c>
      <c r="P10" s="20"/>
      <c r="Q10" s="20"/>
      <c r="R10" s="20"/>
    </row>
    <row r="11" spans="1:18" x14ac:dyDescent="0.4">
      <c r="A11" s="7">
        <v>3</v>
      </c>
      <c r="B11" s="4" t="s">
        <v>46</v>
      </c>
      <c r="C11" s="44">
        <v>1</v>
      </c>
      <c r="D11" s="53">
        <v>1.27</v>
      </c>
      <c r="E11" s="54">
        <v>1.5</v>
      </c>
      <c r="F11" s="55">
        <v>2</v>
      </c>
      <c r="G11" s="20">
        <f t="shared" si="2"/>
        <v>111871.01363409999</v>
      </c>
      <c r="H11" s="20">
        <f t="shared" si="3"/>
        <v>114116.6125</v>
      </c>
      <c r="I11" s="20">
        <f t="shared" si="4"/>
        <v>119101.6</v>
      </c>
      <c r="J11" s="41">
        <f t="shared" si="5"/>
        <v>3232.9548299999997</v>
      </c>
      <c r="K11" s="42">
        <f t="shared" si="6"/>
        <v>3276.0749999999998</v>
      </c>
      <c r="L11" s="43">
        <f t="shared" si="7"/>
        <v>3370.7999999999997</v>
      </c>
      <c r="M11" s="41">
        <f t="shared" si="8"/>
        <v>4105.8526340999997</v>
      </c>
      <c r="N11" s="42">
        <f t="shared" si="9"/>
        <v>4914.1124999999993</v>
      </c>
      <c r="O11" s="43">
        <f t="shared" si="10"/>
        <v>6741.5999999999995</v>
      </c>
      <c r="P11" s="20"/>
      <c r="Q11" s="20"/>
      <c r="R11" s="20"/>
    </row>
    <row r="12" spans="1:18" x14ac:dyDescent="0.4">
      <c r="A12" s="7">
        <v>4</v>
      </c>
      <c r="B12" s="4" t="s">
        <v>45</v>
      </c>
      <c r="C12" s="44">
        <v>1</v>
      </c>
      <c r="D12" s="53">
        <v>1.27</v>
      </c>
      <c r="E12" s="54">
        <v>1.5</v>
      </c>
      <c r="F12" s="74">
        <v>2</v>
      </c>
      <c r="G12" s="20">
        <f t="shared" si="2"/>
        <v>116133.29925355921</v>
      </c>
      <c r="H12" s="20">
        <f t="shared" si="3"/>
        <v>119251.8600625</v>
      </c>
      <c r="I12" s="20">
        <f t="shared" si="4"/>
        <v>126247.69600000001</v>
      </c>
      <c r="J12" s="41">
        <f t="shared" si="5"/>
        <v>3356.1304090229996</v>
      </c>
      <c r="K12" s="42">
        <f t="shared" si="6"/>
        <v>3423.4983750000001</v>
      </c>
      <c r="L12" s="43">
        <f t="shared" si="7"/>
        <v>3573.0480000000002</v>
      </c>
      <c r="M12" s="41">
        <f t="shared" si="8"/>
        <v>4262.2856194592096</v>
      </c>
      <c r="N12" s="42">
        <f t="shared" si="9"/>
        <v>5135.2475625000006</v>
      </c>
      <c r="O12" s="43">
        <f t="shared" si="10"/>
        <v>7146.0960000000005</v>
      </c>
      <c r="P12" s="20"/>
      <c r="Q12" s="20"/>
      <c r="R12" s="20"/>
    </row>
    <row r="13" spans="1:18" x14ac:dyDescent="0.4">
      <c r="A13" s="7">
        <v>5</v>
      </c>
      <c r="B13" s="4" t="s">
        <v>47</v>
      </c>
      <c r="C13" s="44">
        <v>2</v>
      </c>
      <c r="D13" s="53">
        <v>1.27</v>
      </c>
      <c r="E13" s="54">
        <v>1.5</v>
      </c>
      <c r="F13" s="74">
        <v>2</v>
      </c>
      <c r="G13" s="20">
        <f t="shared" si="2"/>
        <v>120557.97795511982</v>
      </c>
      <c r="H13" s="20">
        <f t="shared" si="3"/>
        <v>124618.19376531249</v>
      </c>
      <c r="I13" s="20">
        <f t="shared" si="4"/>
        <v>133822.55776000003</v>
      </c>
      <c r="J13" s="41">
        <f t="shared" ref="J13:J58" si="11">IF(G12="","",G12*0.03)</f>
        <v>3483.998977606776</v>
      </c>
      <c r="K13" s="42">
        <f t="shared" ref="K13:K58" si="12">IF(H12="","",H12*0.03)</f>
        <v>3577.5558018749998</v>
      </c>
      <c r="L13" s="43">
        <f t="shared" ref="L13:L58" si="13">IF(I12="","",I12*0.03)</f>
        <v>3787.4308800000003</v>
      </c>
      <c r="M13" s="41">
        <f t="shared" ref="M13:M58" si="14">IF(D13="","",J13*D13)</f>
        <v>4424.6787015606051</v>
      </c>
      <c r="N13" s="42">
        <f t="shared" ref="N13:N58" si="15">IF(E13="","",K13*E13)</f>
        <v>5366.3337028124997</v>
      </c>
      <c r="O13" s="43">
        <f t="shared" ref="O13:O58" si="16">IF(F13="","",L13*F13)</f>
        <v>7574.8617600000007</v>
      </c>
      <c r="P13" s="20"/>
      <c r="Q13" s="20"/>
      <c r="R13" s="20"/>
    </row>
    <row r="14" spans="1:18" x14ac:dyDescent="0.4">
      <c r="A14" s="7">
        <v>6</v>
      </c>
      <c r="B14" s="4" t="s">
        <v>48</v>
      </c>
      <c r="C14" s="44">
        <v>2</v>
      </c>
      <c r="D14" s="53">
        <v>1.27</v>
      </c>
      <c r="E14" s="54">
        <v>1.5</v>
      </c>
      <c r="F14" s="55">
        <v>2</v>
      </c>
      <c r="G14" s="20">
        <f t="shared" si="2"/>
        <v>125151.23691520988</v>
      </c>
      <c r="H14" s="20">
        <f t="shared" si="3"/>
        <v>130226.01248475155</v>
      </c>
      <c r="I14" s="20">
        <f t="shared" si="4"/>
        <v>141851.91122560002</v>
      </c>
      <c r="J14" s="41">
        <f t="shared" si="11"/>
        <v>3616.7393386535941</v>
      </c>
      <c r="K14" s="42">
        <f t="shared" si="12"/>
        <v>3738.5458129593744</v>
      </c>
      <c r="L14" s="43">
        <f t="shared" si="13"/>
        <v>4014.6767328000005</v>
      </c>
      <c r="M14" s="41">
        <f t="shared" si="14"/>
        <v>4593.2589600900646</v>
      </c>
      <c r="N14" s="42">
        <f t="shared" si="15"/>
        <v>5607.8187194390612</v>
      </c>
      <c r="O14" s="43">
        <f t="shared" si="16"/>
        <v>8029.3534656000011</v>
      </c>
      <c r="P14" s="20"/>
      <c r="Q14" s="20"/>
      <c r="R14" s="20"/>
    </row>
    <row r="15" spans="1:18" x14ac:dyDescent="0.4">
      <c r="A15" s="7">
        <v>7</v>
      </c>
      <c r="B15" s="4" t="s">
        <v>49</v>
      </c>
      <c r="C15" s="44">
        <v>1</v>
      </c>
      <c r="D15" s="53">
        <v>1.27</v>
      </c>
      <c r="E15" s="54">
        <v>-1</v>
      </c>
      <c r="F15" s="55">
        <v>-1</v>
      </c>
      <c r="G15" s="20">
        <f t="shared" si="2"/>
        <v>129919.49904167937</v>
      </c>
      <c r="H15" s="20">
        <f t="shared" si="3"/>
        <v>126319.23211020901</v>
      </c>
      <c r="I15" s="20">
        <f t="shared" si="4"/>
        <v>137596.35388883203</v>
      </c>
      <c r="J15" s="41">
        <f t="shared" si="11"/>
        <v>3754.5371074562963</v>
      </c>
      <c r="K15" s="42">
        <f t="shared" si="12"/>
        <v>3906.7803745425463</v>
      </c>
      <c r="L15" s="43">
        <f t="shared" si="13"/>
        <v>4255.5573367680008</v>
      </c>
      <c r="M15" s="41">
        <f t="shared" si="14"/>
        <v>4768.2621264694963</v>
      </c>
      <c r="N15" s="42">
        <f t="shared" si="15"/>
        <v>-3906.7803745425463</v>
      </c>
      <c r="O15" s="43">
        <f t="shared" si="16"/>
        <v>-4255.5573367680008</v>
      </c>
      <c r="P15" s="20"/>
      <c r="Q15" s="20"/>
      <c r="R15" s="20"/>
    </row>
    <row r="16" spans="1:18" x14ac:dyDescent="0.4">
      <c r="A16" s="7">
        <v>8</v>
      </c>
      <c r="B16" s="4" t="s">
        <v>50</v>
      </c>
      <c r="C16" s="44">
        <v>1</v>
      </c>
      <c r="D16" s="53">
        <v>1.27</v>
      </c>
      <c r="E16" s="54">
        <v>1.5</v>
      </c>
      <c r="F16" s="74">
        <v>2</v>
      </c>
      <c r="G16" s="20">
        <f t="shared" si="2"/>
        <v>134869.43195516735</v>
      </c>
      <c r="H16" s="20">
        <f t="shared" si="3"/>
        <v>132003.59755516841</v>
      </c>
      <c r="I16" s="20">
        <f t="shared" si="4"/>
        <v>145852.13512216194</v>
      </c>
      <c r="J16" s="41">
        <f t="shared" si="11"/>
        <v>3897.5849712503809</v>
      </c>
      <c r="K16" s="42">
        <f t="shared" si="12"/>
        <v>3789.57696330627</v>
      </c>
      <c r="L16" s="43">
        <f t="shared" si="13"/>
        <v>4127.8906166649613</v>
      </c>
      <c r="M16" s="41">
        <f t="shared" si="14"/>
        <v>4949.9329134879836</v>
      </c>
      <c r="N16" s="42">
        <f t="shared" si="15"/>
        <v>5684.3654449594051</v>
      </c>
      <c r="O16" s="43">
        <f t="shared" si="16"/>
        <v>8255.7812333299225</v>
      </c>
      <c r="P16" s="20"/>
      <c r="Q16" s="20"/>
      <c r="R16" s="20"/>
    </row>
    <row r="17" spans="1:18" x14ac:dyDescent="0.4">
      <c r="A17" s="7">
        <v>9</v>
      </c>
      <c r="B17" s="4" t="s">
        <v>51</v>
      </c>
      <c r="C17" s="44">
        <v>1</v>
      </c>
      <c r="D17" s="53">
        <v>1.27</v>
      </c>
      <c r="E17" s="54">
        <v>1.5</v>
      </c>
      <c r="F17" s="55">
        <v>2</v>
      </c>
      <c r="G17" s="20">
        <f t="shared" si="2"/>
        <v>140007.95731265924</v>
      </c>
      <c r="H17" s="20">
        <f t="shared" si="3"/>
        <v>137943.75944515099</v>
      </c>
      <c r="I17" s="20">
        <f t="shared" si="4"/>
        <v>154603.26322949165</v>
      </c>
      <c r="J17" s="41">
        <f t="shared" si="11"/>
        <v>4046.0829586550203</v>
      </c>
      <c r="K17" s="42">
        <f t="shared" si="12"/>
        <v>3960.1079266550523</v>
      </c>
      <c r="L17" s="43">
        <f t="shared" si="13"/>
        <v>4375.564053664858</v>
      </c>
      <c r="M17" s="41">
        <f t="shared" si="14"/>
        <v>5138.5253574918761</v>
      </c>
      <c r="N17" s="42">
        <f t="shared" si="15"/>
        <v>5940.1618899825789</v>
      </c>
      <c r="O17" s="43">
        <f t="shared" si="16"/>
        <v>8751.1281073297159</v>
      </c>
      <c r="P17" s="20"/>
      <c r="Q17" s="20"/>
      <c r="R17" s="20"/>
    </row>
    <row r="18" spans="1:18" x14ac:dyDescent="0.4">
      <c r="A18" s="7">
        <v>10</v>
      </c>
      <c r="B18" s="4" t="s">
        <v>52</v>
      </c>
      <c r="C18" s="44">
        <v>1</v>
      </c>
      <c r="D18" s="53">
        <v>1.27</v>
      </c>
      <c r="E18" s="54">
        <v>1.5</v>
      </c>
      <c r="F18" s="55">
        <v>-1</v>
      </c>
      <c r="G18" s="20">
        <f t="shared" si="2"/>
        <v>145342.26048627155</v>
      </c>
      <c r="H18" s="20">
        <f t="shared" si="3"/>
        <v>144151.22862018278</v>
      </c>
      <c r="I18" s="20">
        <f t="shared" si="4"/>
        <v>149965.16533260691</v>
      </c>
      <c r="J18" s="41">
        <f t="shared" si="11"/>
        <v>4200.2387193797767</v>
      </c>
      <c r="K18" s="42">
        <f t="shared" si="12"/>
        <v>4138.3127833545295</v>
      </c>
      <c r="L18" s="43">
        <f t="shared" si="13"/>
        <v>4638.0978968847494</v>
      </c>
      <c r="M18" s="41">
        <f t="shared" si="14"/>
        <v>5334.3031736123166</v>
      </c>
      <c r="N18" s="42">
        <f t="shared" si="15"/>
        <v>6207.4691750317943</v>
      </c>
      <c r="O18" s="43">
        <f t="shared" si="16"/>
        <v>-4638.0978968847494</v>
      </c>
      <c r="P18" s="20"/>
      <c r="Q18" s="20"/>
      <c r="R18" s="20"/>
    </row>
    <row r="19" spans="1:18" x14ac:dyDescent="0.4">
      <c r="A19" s="7">
        <v>11</v>
      </c>
      <c r="B19" s="4" t="s">
        <v>54</v>
      </c>
      <c r="C19" s="44">
        <v>1</v>
      </c>
      <c r="D19" s="53">
        <v>1.27</v>
      </c>
      <c r="E19" s="54">
        <v>1.5</v>
      </c>
      <c r="F19" s="74">
        <v>-1</v>
      </c>
      <c r="G19" s="20">
        <f t="shared" si="2"/>
        <v>150879.8006107985</v>
      </c>
      <c r="H19" s="20">
        <f t="shared" si="3"/>
        <v>150638.03390809102</v>
      </c>
      <c r="I19" s="20">
        <f t="shared" si="4"/>
        <v>145466.2103726287</v>
      </c>
      <c r="J19" s="41">
        <f t="shared" si="11"/>
        <v>4360.2678145881464</v>
      </c>
      <c r="K19" s="42">
        <f t="shared" si="12"/>
        <v>4324.5368586054828</v>
      </c>
      <c r="L19" s="43">
        <f t="shared" si="13"/>
        <v>4498.9549599782067</v>
      </c>
      <c r="M19" s="41">
        <f t="shared" si="14"/>
        <v>5537.5401245269459</v>
      </c>
      <c r="N19" s="42">
        <f t="shared" si="15"/>
        <v>6486.8052879082243</v>
      </c>
      <c r="O19" s="43">
        <f t="shared" si="16"/>
        <v>-4498.9549599782067</v>
      </c>
      <c r="P19" s="20"/>
      <c r="Q19" s="20"/>
      <c r="R19" s="20"/>
    </row>
    <row r="20" spans="1:18" x14ac:dyDescent="0.4">
      <c r="A20" s="7">
        <v>12</v>
      </c>
      <c r="B20" s="4" t="s">
        <v>55</v>
      </c>
      <c r="C20" s="44">
        <v>2</v>
      </c>
      <c r="D20" s="53">
        <v>1.27</v>
      </c>
      <c r="E20" s="54">
        <v>1.5</v>
      </c>
      <c r="F20" s="74">
        <v>-1</v>
      </c>
      <c r="G20" s="20">
        <f t="shared" si="2"/>
        <v>156628.32101406992</v>
      </c>
      <c r="H20" s="20">
        <f t="shared" si="3"/>
        <v>157416.7454339551</v>
      </c>
      <c r="I20" s="20">
        <f t="shared" si="4"/>
        <v>141102.22406144984</v>
      </c>
      <c r="J20" s="41">
        <f t="shared" si="11"/>
        <v>4526.3940183239547</v>
      </c>
      <c r="K20" s="42">
        <f t="shared" si="12"/>
        <v>4519.1410172427304</v>
      </c>
      <c r="L20" s="43">
        <f t="shared" si="13"/>
        <v>4363.9863111788609</v>
      </c>
      <c r="M20" s="41">
        <f t="shared" si="14"/>
        <v>5748.5204032714228</v>
      </c>
      <c r="N20" s="42">
        <f t="shared" si="15"/>
        <v>6778.7115258640952</v>
      </c>
      <c r="O20" s="43">
        <f t="shared" si="16"/>
        <v>-4363.9863111788609</v>
      </c>
      <c r="P20" s="20"/>
      <c r="Q20" s="20"/>
      <c r="R20" s="20"/>
    </row>
    <row r="21" spans="1:18" x14ac:dyDescent="0.4">
      <c r="A21" s="7">
        <v>13</v>
      </c>
      <c r="B21" s="4" t="s">
        <v>56</v>
      </c>
      <c r="C21" s="44">
        <v>1</v>
      </c>
      <c r="D21" s="53">
        <v>1.27</v>
      </c>
      <c r="E21" s="54">
        <v>1.5</v>
      </c>
      <c r="F21" s="55">
        <v>2</v>
      </c>
      <c r="G21" s="20">
        <f t="shared" si="2"/>
        <v>162595.86004470597</v>
      </c>
      <c r="H21" s="20">
        <f t="shared" si="3"/>
        <v>164500.49897848308</v>
      </c>
      <c r="I21" s="20">
        <f t="shared" si="4"/>
        <v>149568.35750513684</v>
      </c>
      <c r="J21" s="41">
        <f t="shared" si="11"/>
        <v>4698.8496304220971</v>
      </c>
      <c r="K21" s="42">
        <f t="shared" si="12"/>
        <v>4722.5023630186533</v>
      </c>
      <c r="L21" s="43">
        <f t="shared" si="13"/>
        <v>4233.0667218434955</v>
      </c>
      <c r="M21" s="41">
        <f t="shared" si="14"/>
        <v>5967.5390306360632</v>
      </c>
      <c r="N21" s="42">
        <f t="shared" si="15"/>
        <v>7083.75354452798</v>
      </c>
      <c r="O21" s="43">
        <f t="shared" si="16"/>
        <v>8466.1334436869911</v>
      </c>
      <c r="P21" s="20"/>
      <c r="Q21" s="20"/>
      <c r="R21" s="20"/>
    </row>
    <row r="22" spans="1:18" x14ac:dyDescent="0.4">
      <c r="A22" s="7">
        <v>14</v>
      </c>
      <c r="B22" s="4" t="s">
        <v>57</v>
      </c>
      <c r="C22" s="44">
        <v>1</v>
      </c>
      <c r="D22" s="53">
        <v>1.27</v>
      </c>
      <c r="E22" s="54">
        <v>1.5</v>
      </c>
      <c r="F22" s="74">
        <v>2</v>
      </c>
      <c r="G22" s="20">
        <f t="shared" si="2"/>
        <v>168790.76231240926</v>
      </c>
      <c r="H22" s="20">
        <f t="shared" si="3"/>
        <v>171903.02143251483</v>
      </c>
      <c r="I22" s="20">
        <f t="shared" si="4"/>
        <v>158542.45895544504</v>
      </c>
      <c r="J22" s="41">
        <f t="shared" si="11"/>
        <v>4877.8758013411789</v>
      </c>
      <c r="K22" s="42">
        <f t="shared" si="12"/>
        <v>4935.0149693544927</v>
      </c>
      <c r="L22" s="43">
        <f t="shared" si="13"/>
        <v>4487.0507251541048</v>
      </c>
      <c r="M22" s="41">
        <f t="shared" si="14"/>
        <v>6194.9022677032972</v>
      </c>
      <c r="N22" s="42">
        <f t="shared" si="15"/>
        <v>7402.5224540317395</v>
      </c>
      <c r="O22" s="43">
        <f t="shared" si="16"/>
        <v>8974.1014503082097</v>
      </c>
      <c r="P22" s="20" t="s">
        <v>59</v>
      </c>
      <c r="Q22" s="20"/>
      <c r="R22" s="20"/>
    </row>
    <row r="23" spans="1:18" x14ac:dyDescent="0.4">
      <c r="A23" s="7">
        <v>15</v>
      </c>
      <c r="B23" s="4" t="s">
        <v>58</v>
      </c>
      <c r="C23" s="44">
        <v>1</v>
      </c>
      <c r="D23" s="53">
        <v>1.27</v>
      </c>
      <c r="E23" s="54">
        <v>1.5</v>
      </c>
      <c r="F23" s="55">
        <v>2</v>
      </c>
      <c r="G23" s="20">
        <f t="shared" si="2"/>
        <v>175221.69035651206</v>
      </c>
      <c r="H23" s="20">
        <f t="shared" si="3"/>
        <v>179638.657396978</v>
      </c>
      <c r="I23" s="20">
        <f t="shared" si="4"/>
        <v>168055.00649277173</v>
      </c>
      <c r="J23" s="41">
        <f t="shared" si="11"/>
        <v>5063.7228693722782</v>
      </c>
      <c r="K23" s="42">
        <f t="shared" si="12"/>
        <v>5157.090642975445</v>
      </c>
      <c r="L23" s="43">
        <f t="shared" si="13"/>
        <v>4756.2737686633509</v>
      </c>
      <c r="M23" s="41">
        <f t="shared" si="14"/>
        <v>6430.9280441027931</v>
      </c>
      <c r="N23" s="42">
        <f t="shared" si="15"/>
        <v>7735.6359644631675</v>
      </c>
      <c r="O23" s="43">
        <f t="shared" si="16"/>
        <v>9512.5475373267018</v>
      </c>
      <c r="P23" s="20"/>
      <c r="Q23" s="20"/>
      <c r="R23" s="20"/>
    </row>
    <row r="24" spans="1:18" x14ac:dyDescent="0.4">
      <c r="A24" s="7">
        <v>16</v>
      </c>
      <c r="B24" s="4" t="s">
        <v>60</v>
      </c>
      <c r="C24" s="44">
        <v>1</v>
      </c>
      <c r="D24" s="53">
        <v>1.27</v>
      </c>
      <c r="E24" s="54">
        <v>1.5</v>
      </c>
      <c r="F24" s="55">
        <v>2</v>
      </c>
      <c r="G24" s="20">
        <f t="shared" si="2"/>
        <v>181897.63675909516</v>
      </c>
      <c r="H24" s="20">
        <f t="shared" si="3"/>
        <v>187722.39697984201</v>
      </c>
      <c r="I24" s="20">
        <f t="shared" si="4"/>
        <v>178138.30688233805</v>
      </c>
      <c r="J24" s="41">
        <f t="shared" si="11"/>
        <v>5256.6507106953613</v>
      </c>
      <c r="K24" s="42">
        <f t="shared" si="12"/>
        <v>5389.1597219093401</v>
      </c>
      <c r="L24" s="43">
        <f t="shared" si="13"/>
        <v>5041.6501947831521</v>
      </c>
      <c r="M24" s="41">
        <f t="shared" si="14"/>
        <v>6675.9464025831094</v>
      </c>
      <c r="N24" s="42">
        <f t="shared" si="15"/>
        <v>8083.7395828640101</v>
      </c>
      <c r="O24" s="43">
        <f t="shared" si="16"/>
        <v>10083.300389566304</v>
      </c>
      <c r="P24" s="20"/>
      <c r="Q24" s="20"/>
      <c r="R24" s="20"/>
    </row>
    <row r="25" spans="1:18" x14ac:dyDescent="0.4">
      <c r="A25" s="7">
        <v>17</v>
      </c>
      <c r="B25" s="4" t="s">
        <v>61</v>
      </c>
      <c r="C25" s="44">
        <v>1</v>
      </c>
      <c r="D25" s="53">
        <v>1.27</v>
      </c>
      <c r="E25" s="54">
        <v>1.5</v>
      </c>
      <c r="F25" s="55">
        <v>2</v>
      </c>
      <c r="G25" s="20">
        <f t="shared" si="2"/>
        <v>188827.93671961667</v>
      </c>
      <c r="H25" s="20">
        <f t="shared" si="3"/>
        <v>196169.9048439349</v>
      </c>
      <c r="I25" s="20">
        <f t="shared" si="4"/>
        <v>188826.60529527834</v>
      </c>
      <c r="J25" s="41">
        <f t="shared" si="11"/>
        <v>5456.9291027728541</v>
      </c>
      <c r="K25" s="42">
        <f t="shared" si="12"/>
        <v>5631.6719093952606</v>
      </c>
      <c r="L25" s="43">
        <f t="shared" si="13"/>
        <v>5344.1492064701415</v>
      </c>
      <c r="M25" s="41">
        <f t="shared" si="14"/>
        <v>6930.2999605215246</v>
      </c>
      <c r="N25" s="42">
        <f t="shared" si="15"/>
        <v>8447.5078640928914</v>
      </c>
      <c r="O25" s="43">
        <f t="shared" si="16"/>
        <v>10688.298412940283</v>
      </c>
      <c r="P25" s="20"/>
      <c r="Q25" s="20"/>
      <c r="R25" s="20"/>
    </row>
    <row r="26" spans="1:18" x14ac:dyDescent="0.4">
      <c r="A26" s="7">
        <v>18</v>
      </c>
      <c r="B26" s="4" t="s">
        <v>62</v>
      </c>
      <c r="C26" s="44">
        <v>1</v>
      </c>
      <c r="D26" s="53">
        <v>1.27</v>
      </c>
      <c r="E26" s="54">
        <v>1.5</v>
      </c>
      <c r="F26" s="55">
        <v>2</v>
      </c>
      <c r="G26" s="20">
        <f t="shared" si="2"/>
        <v>196022.28110863408</v>
      </c>
      <c r="H26" s="20">
        <f t="shared" si="3"/>
        <v>204997.55056191198</v>
      </c>
      <c r="I26" s="20">
        <f t="shared" si="4"/>
        <v>200156.20161299504</v>
      </c>
      <c r="J26" s="41">
        <f t="shared" si="11"/>
        <v>5664.8381015884997</v>
      </c>
      <c r="K26" s="42">
        <f t="shared" si="12"/>
        <v>5885.0971453180464</v>
      </c>
      <c r="L26" s="43">
        <f t="shared" si="13"/>
        <v>5664.7981588583498</v>
      </c>
      <c r="M26" s="41">
        <f t="shared" si="14"/>
        <v>7194.3443890173949</v>
      </c>
      <c r="N26" s="42">
        <f t="shared" si="15"/>
        <v>8827.6457179770696</v>
      </c>
      <c r="O26" s="43">
        <f t="shared" si="16"/>
        <v>11329.5963177167</v>
      </c>
      <c r="P26" s="20"/>
      <c r="Q26" s="20"/>
      <c r="R26" s="20"/>
    </row>
    <row r="27" spans="1:18" x14ac:dyDescent="0.4">
      <c r="A27" s="7">
        <v>19</v>
      </c>
      <c r="B27" s="4" t="s">
        <v>63</v>
      </c>
      <c r="C27" s="44">
        <v>2</v>
      </c>
      <c r="D27" s="53">
        <v>1.27</v>
      </c>
      <c r="E27" s="54">
        <v>1.5</v>
      </c>
      <c r="F27" s="55">
        <v>2</v>
      </c>
      <c r="G27" s="20">
        <f t="shared" si="2"/>
        <v>203490.73001887303</v>
      </c>
      <c r="H27" s="20">
        <f t="shared" si="3"/>
        <v>214222.44033719803</v>
      </c>
      <c r="I27" s="20">
        <f t="shared" si="4"/>
        <v>212165.57370977473</v>
      </c>
      <c r="J27" s="41">
        <f t="shared" si="11"/>
        <v>5880.6684332590221</v>
      </c>
      <c r="K27" s="42">
        <f t="shared" si="12"/>
        <v>6149.9265168573593</v>
      </c>
      <c r="L27" s="43">
        <f t="shared" si="13"/>
        <v>6004.6860483898508</v>
      </c>
      <c r="M27" s="41">
        <f t="shared" si="14"/>
        <v>7468.448910238958</v>
      </c>
      <c r="N27" s="42">
        <f t="shared" si="15"/>
        <v>9224.8897752860394</v>
      </c>
      <c r="O27" s="43">
        <f t="shared" si="16"/>
        <v>12009.372096779702</v>
      </c>
      <c r="P27" s="20"/>
      <c r="Q27" s="20"/>
      <c r="R27" s="20"/>
    </row>
    <row r="28" spans="1:18" x14ac:dyDescent="0.4">
      <c r="A28" s="7">
        <v>20</v>
      </c>
      <c r="B28" s="4" t="s">
        <v>64</v>
      </c>
      <c r="C28" s="44">
        <v>1</v>
      </c>
      <c r="D28" s="53">
        <v>1.27</v>
      </c>
      <c r="E28" s="54">
        <v>1.5</v>
      </c>
      <c r="F28" s="55">
        <v>2</v>
      </c>
      <c r="G28" s="20">
        <f t="shared" si="2"/>
        <v>211243.7268325921</v>
      </c>
      <c r="H28" s="20">
        <f t="shared" si="3"/>
        <v>223862.45015237195</v>
      </c>
      <c r="I28" s="20">
        <f t="shared" si="4"/>
        <v>224895.50813236122</v>
      </c>
      <c r="J28" s="41">
        <f t="shared" si="11"/>
        <v>6104.7219005661909</v>
      </c>
      <c r="K28" s="42">
        <f t="shared" si="12"/>
        <v>6426.6732101159405</v>
      </c>
      <c r="L28" s="43">
        <f t="shared" si="13"/>
        <v>6364.9672112932421</v>
      </c>
      <c r="M28" s="41">
        <f t="shared" si="14"/>
        <v>7752.9968137190626</v>
      </c>
      <c r="N28" s="42">
        <f t="shared" si="15"/>
        <v>9640.0098151739112</v>
      </c>
      <c r="O28" s="43">
        <f t="shared" si="16"/>
        <v>12729.934422586484</v>
      </c>
      <c r="P28" s="20"/>
      <c r="Q28" s="20"/>
      <c r="R28" s="20"/>
    </row>
    <row r="29" spans="1:18" x14ac:dyDescent="0.4">
      <c r="A29" s="7">
        <v>21</v>
      </c>
      <c r="B29" s="4" t="s">
        <v>69</v>
      </c>
      <c r="C29" s="44">
        <v>1</v>
      </c>
      <c r="D29" s="53">
        <v>1.27</v>
      </c>
      <c r="E29" s="54">
        <v>1.5</v>
      </c>
      <c r="F29" s="55">
        <v>2</v>
      </c>
      <c r="G29" s="20">
        <f t="shared" si="2"/>
        <v>219292.11282491387</v>
      </c>
      <c r="H29" s="20">
        <f t="shared" si="3"/>
        <v>233936.26040922868</v>
      </c>
      <c r="I29" s="20">
        <f t="shared" si="4"/>
        <v>238389.2386203029</v>
      </c>
      <c r="J29" s="41">
        <f t="shared" si="11"/>
        <v>6337.3118049777631</v>
      </c>
      <c r="K29" s="42">
        <f t="shared" si="12"/>
        <v>6715.8735045711583</v>
      </c>
      <c r="L29" s="43">
        <f t="shared" si="13"/>
        <v>6746.8652439708367</v>
      </c>
      <c r="M29" s="41">
        <f t="shared" si="14"/>
        <v>8048.3859923217597</v>
      </c>
      <c r="N29" s="42">
        <f t="shared" si="15"/>
        <v>10073.810256856737</v>
      </c>
      <c r="O29" s="43">
        <f t="shared" si="16"/>
        <v>13493.730487941673</v>
      </c>
      <c r="P29" s="20"/>
      <c r="Q29" s="20"/>
      <c r="R29" s="20"/>
    </row>
    <row r="30" spans="1:18" x14ac:dyDescent="0.4">
      <c r="A30" s="7">
        <v>22</v>
      </c>
      <c r="B30" s="4" t="s">
        <v>70</v>
      </c>
      <c r="C30" s="44">
        <v>2</v>
      </c>
      <c r="D30" s="53">
        <v>1.27</v>
      </c>
      <c r="E30" s="54">
        <v>1.5</v>
      </c>
      <c r="F30" s="74">
        <v>2</v>
      </c>
      <c r="G30" s="20">
        <f t="shared" si="2"/>
        <v>227647.14232354308</v>
      </c>
      <c r="H30" s="20">
        <f t="shared" si="3"/>
        <v>244463.39212764398</v>
      </c>
      <c r="I30" s="20">
        <f t="shared" si="4"/>
        <v>252692.59293752108</v>
      </c>
      <c r="J30" s="41">
        <f t="shared" si="11"/>
        <v>6578.7633847474162</v>
      </c>
      <c r="K30" s="42">
        <f t="shared" si="12"/>
        <v>7018.0878122768599</v>
      </c>
      <c r="L30" s="43">
        <f t="shared" si="13"/>
        <v>7151.6771586090872</v>
      </c>
      <c r="M30" s="41">
        <f t="shared" si="14"/>
        <v>8355.0294986292192</v>
      </c>
      <c r="N30" s="42">
        <f t="shared" si="15"/>
        <v>10527.13171841529</v>
      </c>
      <c r="O30" s="43">
        <f t="shared" si="16"/>
        <v>14303.354317218174</v>
      </c>
      <c r="P30" s="20"/>
      <c r="Q30" s="20"/>
      <c r="R30" s="20"/>
    </row>
    <row r="31" spans="1:18" x14ac:dyDescent="0.4">
      <c r="A31" s="7">
        <v>23</v>
      </c>
      <c r="B31" s="4" t="s">
        <v>71</v>
      </c>
      <c r="C31" s="44">
        <v>1</v>
      </c>
      <c r="D31" s="53">
        <v>1.27</v>
      </c>
      <c r="E31" s="54">
        <v>1.5</v>
      </c>
      <c r="F31" s="55">
        <v>2</v>
      </c>
      <c r="G31" s="20">
        <f t="shared" si="2"/>
        <v>236320.49844607007</v>
      </c>
      <c r="H31" s="20">
        <f t="shared" si="3"/>
        <v>255464.24477338797</v>
      </c>
      <c r="I31" s="20">
        <f t="shared" si="4"/>
        <v>267854.14851377235</v>
      </c>
      <c r="J31" s="41">
        <f t="shared" si="11"/>
        <v>6829.4142697062925</v>
      </c>
      <c r="K31" s="42">
        <f t="shared" si="12"/>
        <v>7333.901763829319</v>
      </c>
      <c r="L31" s="43">
        <f t="shared" si="13"/>
        <v>7580.7777881256325</v>
      </c>
      <c r="M31" s="41">
        <f t="shared" si="14"/>
        <v>8673.3561225269914</v>
      </c>
      <c r="N31" s="42">
        <f t="shared" si="15"/>
        <v>11000.852645743978</v>
      </c>
      <c r="O31" s="43">
        <f t="shared" si="16"/>
        <v>15161.555576251265</v>
      </c>
      <c r="P31" s="20"/>
      <c r="Q31" s="20"/>
      <c r="R31" s="20"/>
    </row>
    <row r="32" spans="1:18" x14ac:dyDescent="0.4">
      <c r="A32" s="7">
        <v>24</v>
      </c>
      <c r="B32" s="4" t="s">
        <v>72</v>
      </c>
      <c r="C32" s="44">
        <v>1</v>
      </c>
      <c r="D32" s="53">
        <v>1.27</v>
      </c>
      <c r="E32" s="54">
        <v>1.5</v>
      </c>
      <c r="F32" s="55">
        <v>2</v>
      </c>
      <c r="G32" s="20">
        <f t="shared" si="2"/>
        <v>245324.30943686533</v>
      </c>
      <c r="H32" s="20">
        <f t="shared" si="3"/>
        <v>266960.13578819041</v>
      </c>
      <c r="I32" s="20">
        <f t="shared" si="4"/>
        <v>283925.39742459869</v>
      </c>
      <c r="J32" s="41">
        <f t="shared" si="11"/>
        <v>7089.6149533821017</v>
      </c>
      <c r="K32" s="42">
        <f t="shared" si="12"/>
        <v>7663.9273432016389</v>
      </c>
      <c r="L32" s="43">
        <f t="shared" si="13"/>
        <v>8035.6244554131699</v>
      </c>
      <c r="M32" s="41">
        <f t="shared" si="14"/>
        <v>9003.8109907952694</v>
      </c>
      <c r="N32" s="42">
        <f t="shared" si="15"/>
        <v>11495.891014802459</v>
      </c>
      <c r="O32" s="43">
        <f t="shared" si="16"/>
        <v>16071.24891082634</v>
      </c>
      <c r="P32" s="20"/>
      <c r="Q32" s="20"/>
      <c r="R32" s="20"/>
    </row>
    <row r="33" spans="1:18" x14ac:dyDescent="0.4">
      <c r="A33" s="7">
        <v>25</v>
      </c>
      <c r="B33" s="4" t="s">
        <v>73</v>
      </c>
      <c r="C33" s="44">
        <v>2</v>
      </c>
      <c r="D33" s="53">
        <v>1.27</v>
      </c>
      <c r="E33" s="54">
        <v>1.5</v>
      </c>
      <c r="F33" s="74">
        <v>2</v>
      </c>
      <c r="G33" s="20">
        <f t="shared" si="2"/>
        <v>254671.1656264099</v>
      </c>
      <c r="H33" s="20">
        <f t="shared" si="3"/>
        <v>278973.34189865895</v>
      </c>
      <c r="I33" s="20">
        <f t="shared" si="4"/>
        <v>300960.92127007461</v>
      </c>
      <c r="J33" s="41">
        <f t="shared" si="11"/>
        <v>7359.7292831059594</v>
      </c>
      <c r="K33" s="42">
        <f t="shared" si="12"/>
        <v>8008.8040736457124</v>
      </c>
      <c r="L33" s="43">
        <f t="shared" si="13"/>
        <v>8517.76192273796</v>
      </c>
      <c r="M33" s="41">
        <f t="shared" si="14"/>
        <v>9346.8561895445691</v>
      </c>
      <c r="N33" s="42">
        <f t="shared" si="15"/>
        <v>12013.206110468569</v>
      </c>
      <c r="O33" s="43">
        <f t="shared" si="16"/>
        <v>17035.52384547592</v>
      </c>
      <c r="P33" s="20"/>
      <c r="Q33" s="20"/>
      <c r="R33" s="20"/>
    </row>
    <row r="34" spans="1:18" x14ac:dyDescent="0.4">
      <c r="A34" s="7">
        <v>26</v>
      </c>
      <c r="B34" s="4" t="s">
        <v>79</v>
      </c>
      <c r="C34" s="44">
        <v>2</v>
      </c>
      <c r="D34" s="53">
        <v>1.27</v>
      </c>
      <c r="E34" s="54">
        <v>1.5</v>
      </c>
      <c r="F34" s="55">
        <v>-1</v>
      </c>
      <c r="G34" s="20">
        <f t="shared" si="2"/>
        <v>264374.13703677611</v>
      </c>
      <c r="H34" s="20">
        <f t="shared" si="3"/>
        <v>291527.14228409861</v>
      </c>
      <c r="I34" s="20">
        <f t="shared" si="4"/>
        <v>291932.09363197238</v>
      </c>
      <c r="J34" s="41">
        <f t="shared" si="11"/>
        <v>7640.1349687922966</v>
      </c>
      <c r="K34" s="42">
        <f t="shared" si="12"/>
        <v>8369.200256959768</v>
      </c>
      <c r="L34" s="43">
        <f t="shared" si="13"/>
        <v>9028.8276381022388</v>
      </c>
      <c r="M34" s="41">
        <f t="shared" si="14"/>
        <v>9702.9714103662172</v>
      </c>
      <c r="N34" s="42">
        <f t="shared" si="15"/>
        <v>12553.800385439652</v>
      </c>
      <c r="O34" s="43">
        <f t="shared" si="16"/>
        <v>-9028.8276381022388</v>
      </c>
      <c r="P34" s="20"/>
      <c r="Q34" s="20"/>
      <c r="R34" s="20"/>
    </row>
    <row r="35" spans="1:18" x14ac:dyDescent="0.4">
      <c r="A35" s="7">
        <v>27</v>
      </c>
      <c r="B35" s="4" t="s">
        <v>80</v>
      </c>
      <c r="C35" s="44">
        <v>1</v>
      </c>
      <c r="D35" s="53">
        <v>1.27</v>
      </c>
      <c r="E35" s="54">
        <v>1.5</v>
      </c>
      <c r="F35" s="55">
        <v>2</v>
      </c>
      <c r="G35" s="20">
        <f t="shared" si="2"/>
        <v>274446.79165787727</v>
      </c>
      <c r="H35" s="20">
        <f t="shared" si="3"/>
        <v>304645.86368688307</v>
      </c>
      <c r="I35" s="20">
        <f t="shared" si="4"/>
        <v>309448.0192498907</v>
      </c>
      <c r="J35" s="41">
        <f t="shared" si="11"/>
        <v>7931.2241111032827</v>
      </c>
      <c r="K35" s="42">
        <f t="shared" si="12"/>
        <v>8745.8142685229577</v>
      </c>
      <c r="L35" s="43">
        <f t="shared" si="13"/>
        <v>8757.9628089591715</v>
      </c>
      <c r="M35" s="41">
        <f t="shared" si="14"/>
        <v>10072.654621101168</v>
      </c>
      <c r="N35" s="42">
        <f t="shared" si="15"/>
        <v>13118.721402784437</v>
      </c>
      <c r="O35" s="43">
        <f t="shared" si="16"/>
        <v>17515.925617918343</v>
      </c>
      <c r="P35" s="20"/>
      <c r="Q35" s="20"/>
      <c r="R35" s="20"/>
    </row>
    <row r="36" spans="1:18" x14ac:dyDescent="0.4">
      <c r="A36" s="7">
        <v>28</v>
      </c>
      <c r="B36" s="4" t="s">
        <v>81</v>
      </c>
      <c r="C36" s="44">
        <v>1</v>
      </c>
      <c r="D36" s="53">
        <v>1.27</v>
      </c>
      <c r="E36" s="54">
        <v>1.5</v>
      </c>
      <c r="F36" s="74">
        <v>2</v>
      </c>
      <c r="G36" s="20">
        <f t="shared" si="2"/>
        <v>284903.21442004241</v>
      </c>
      <c r="H36" s="20">
        <f t="shared" si="3"/>
        <v>318354.92755279283</v>
      </c>
      <c r="I36" s="20">
        <f t="shared" si="4"/>
        <v>328014.90040488413</v>
      </c>
      <c r="J36" s="41">
        <f t="shared" si="11"/>
        <v>8233.403749736317</v>
      </c>
      <c r="K36" s="42">
        <f t="shared" si="12"/>
        <v>9139.3759106064917</v>
      </c>
      <c r="L36" s="43">
        <f t="shared" si="13"/>
        <v>9283.4405774967199</v>
      </c>
      <c r="M36" s="41">
        <f t="shared" si="14"/>
        <v>10456.422762165123</v>
      </c>
      <c r="N36" s="42">
        <f t="shared" si="15"/>
        <v>13709.063865909739</v>
      </c>
      <c r="O36" s="43">
        <f t="shared" si="16"/>
        <v>18566.88115499344</v>
      </c>
      <c r="P36" s="20"/>
      <c r="Q36" s="20"/>
      <c r="R36" s="20"/>
    </row>
    <row r="37" spans="1:18" x14ac:dyDescent="0.4">
      <c r="A37" s="7">
        <v>29</v>
      </c>
      <c r="B37" s="4" t="s">
        <v>82</v>
      </c>
      <c r="C37" s="44">
        <v>1</v>
      </c>
      <c r="D37" s="53">
        <v>-1</v>
      </c>
      <c r="E37" s="54">
        <v>-1</v>
      </c>
      <c r="F37" s="55">
        <v>-1</v>
      </c>
      <c r="G37" s="20">
        <f t="shared" si="2"/>
        <v>276356.11798744113</v>
      </c>
      <c r="H37" s="20">
        <f t="shared" si="3"/>
        <v>308804.27972620906</v>
      </c>
      <c r="I37" s="20">
        <f t="shared" si="4"/>
        <v>318174.4533927376</v>
      </c>
      <c r="J37" s="41">
        <f t="shared" si="11"/>
        <v>8547.0964326012727</v>
      </c>
      <c r="K37" s="42">
        <f t="shared" si="12"/>
        <v>9550.647826583785</v>
      </c>
      <c r="L37" s="43">
        <f t="shared" si="13"/>
        <v>9840.4470121465238</v>
      </c>
      <c r="M37" s="41">
        <f t="shared" si="14"/>
        <v>-8547.0964326012727</v>
      </c>
      <c r="N37" s="42">
        <f t="shared" si="15"/>
        <v>-9550.647826583785</v>
      </c>
      <c r="O37" s="43">
        <f t="shared" si="16"/>
        <v>-9840.4470121465238</v>
      </c>
      <c r="P37" s="20"/>
      <c r="Q37" s="20"/>
      <c r="R37" s="20"/>
    </row>
    <row r="38" spans="1:18" x14ac:dyDescent="0.4">
      <c r="A38" s="7">
        <v>30</v>
      </c>
      <c r="B38" s="4" t="s">
        <v>83</v>
      </c>
      <c r="C38" s="44">
        <v>2</v>
      </c>
      <c r="D38" s="53">
        <v>1.27</v>
      </c>
      <c r="E38" s="54">
        <v>1.5</v>
      </c>
      <c r="F38" s="74">
        <v>2</v>
      </c>
      <c r="G38" s="20">
        <f t="shared" si="2"/>
        <v>286885.28608276264</v>
      </c>
      <c r="H38" s="20">
        <f t="shared" si="3"/>
        <v>322700.47231388849</v>
      </c>
      <c r="I38" s="20">
        <f t="shared" si="4"/>
        <v>337264.92059630185</v>
      </c>
      <c r="J38" s="41">
        <f t="shared" si="11"/>
        <v>8290.6835396232345</v>
      </c>
      <c r="K38" s="42">
        <f t="shared" si="12"/>
        <v>9264.1283917862711</v>
      </c>
      <c r="L38" s="43">
        <f t="shared" si="13"/>
        <v>9545.2336017821272</v>
      </c>
      <c r="M38" s="41">
        <f t="shared" si="14"/>
        <v>10529.168095321507</v>
      </c>
      <c r="N38" s="42">
        <f t="shared" si="15"/>
        <v>13896.192587679407</v>
      </c>
      <c r="O38" s="43">
        <f t="shared" si="16"/>
        <v>19090.467203564254</v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>
        <f t="shared" si="11"/>
        <v>8606.5585824828795</v>
      </c>
      <c r="K39" s="42">
        <f t="shared" si="12"/>
        <v>9681.0141694166541</v>
      </c>
      <c r="L39" s="43">
        <f t="shared" si="13"/>
        <v>10117.947617889055</v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55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55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55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4" t="s">
        <v>5</v>
      </c>
      <c r="C59" s="85"/>
      <c r="D59" s="1">
        <f>COUNTIF(D9:D58,1.27)</f>
        <v>29</v>
      </c>
      <c r="E59" s="1">
        <f>COUNTIF(E9:E58,1.5)</f>
        <v>28</v>
      </c>
      <c r="F59" s="6">
        <f>COUNTIF(F9:F58,2)</f>
        <v>24</v>
      </c>
      <c r="G59" s="65">
        <f>MAX(G8:G58)</f>
        <v>286885.28608276264</v>
      </c>
      <c r="H59" s="18">
        <f t="shared" ref="H59:I59" si="21">MAX(H8:H58)</f>
        <v>322700.47231388849</v>
      </c>
      <c r="I59" s="19">
        <f t="shared" si="21"/>
        <v>337264.92059630185</v>
      </c>
      <c r="J59" s="62" t="s">
        <v>30</v>
      </c>
      <c r="K59" s="63" t="e">
        <f>B58-B9</f>
        <v>#VALUE!</v>
      </c>
      <c r="L59" s="64" t="s">
        <v>31</v>
      </c>
      <c r="M59" s="7"/>
      <c r="O59" s="3"/>
    </row>
    <row r="60" spans="1:15" ht="19.5" thickBot="1" x14ac:dyDescent="0.45">
      <c r="A60" s="7"/>
      <c r="B60" s="78" t="s">
        <v>6</v>
      </c>
      <c r="C60" s="79"/>
      <c r="D60" s="1">
        <f>COUNTIF(D9:D58,-1)</f>
        <v>1</v>
      </c>
      <c r="E60" s="1">
        <f>COUNTIF(E9:E58,-1)</f>
        <v>2</v>
      </c>
      <c r="F60" s="6">
        <f>COUNTIF(F9:F58,-1)</f>
        <v>6</v>
      </c>
      <c r="G60" s="76" t="s">
        <v>29</v>
      </c>
      <c r="H60" s="77"/>
      <c r="I60" s="83"/>
      <c r="J60" s="76" t="s">
        <v>32</v>
      </c>
      <c r="K60" s="77"/>
      <c r="L60" s="83"/>
      <c r="M60" s="7"/>
      <c r="O60" s="3"/>
    </row>
    <row r="61" spans="1:15" ht="19.5" thickBot="1" x14ac:dyDescent="0.45">
      <c r="A61" s="7"/>
      <c r="B61" s="78" t="s">
        <v>34</v>
      </c>
      <c r="C61" s="79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2.8688528608276265</v>
      </c>
      <c r="H61" s="70">
        <f t="shared" ref="H61:I61" si="22">H59/H8</f>
        <v>3.2270047231388848</v>
      </c>
      <c r="I61" s="71">
        <f t="shared" si="22"/>
        <v>3.3726492059630186</v>
      </c>
      <c r="J61" s="60" t="e">
        <f>(G61-100%)*30/K59</f>
        <v>#VALUE!</v>
      </c>
      <c r="K61" s="60" t="e">
        <f>(H61-100%)*30/K59</f>
        <v>#VALUE!</v>
      </c>
      <c r="L61" s="61" t="e">
        <f>(I61-100%)*30/K59</f>
        <v>#VALUE!</v>
      </c>
      <c r="M61" s="8"/>
      <c r="N61" s="2"/>
      <c r="O61" s="9"/>
    </row>
    <row r="62" spans="1:15" ht="19.5" thickBot="1" x14ac:dyDescent="0.45">
      <c r="B62" s="76" t="s">
        <v>4</v>
      </c>
      <c r="C62" s="77"/>
      <c r="D62" s="72">
        <f t="shared" ref="D62:E62" si="23">D59/(D59+D60+D61)</f>
        <v>0.96666666666666667</v>
      </c>
      <c r="E62" s="67">
        <f t="shared" si="23"/>
        <v>0.93333333333333335</v>
      </c>
      <c r="F62" s="68">
        <f>F59/(F59+F60+F61)</f>
        <v>0.8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F125"/>
  <sheetViews>
    <sheetView topLeftCell="A58" zoomScale="80" zoomScaleNormal="80" workbookViewId="0">
      <selection activeCell="Q142" sqref="Q142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>
    <row r="1" spans="1:6" x14ac:dyDescent="0.4">
      <c r="A1" s="50">
        <v>26</v>
      </c>
      <c r="B1" s="49" t="s">
        <v>66</v>
      </c>
      <c r="D1" s="75"/>
      <c r="E1" s="75" t="s">
        <v>44</v>
      </c>
      <c r="F1" s="49" t="s">
        <v>36</v>
      </c>
    </row>
    <row r="32" spans="1:5" x14ac:dyDescent="0.4">
      <c r="A32" s="50">
        <v>27</v>
      </c>
      <c r="B32" s="49" t="s">
        <v>67</v>
      </c>
      <c r="D32" s="75" t="s">
        <v>44</v>
      </c>
      <c r="E32" s="49" t="s">
        <v>36</v>
      </c>
    </row>
    <row r="63" spans="1:5" x14ac:dyDescent="0.4">
      <c r="A63" s="50">
        <v>28</v>
      </c>
      <c r="B63" s="49" t="s">
        <v>74</v>
      </c>
      <c r="D63" s="75" t="s">
        <v>44</v>
      </c>
      <c r="E63" s="49" t="s">
        <v>36</v>
      </c>
    </row>
    <row r="94" spans="1:6" x14ac:dyDescent="0.4">
      <c r="A94" s="50">
        <v>29</v>
      </c>
      <c r="B94" s="49" t="s">
        <v>75</v>
      </c>
      <c r="D94" s="75"/>
      <c r="E94" s="75" t="s">
        <v>44</v>
      </c>
      <c r="F94" s="49" t="s">
        <v>36</v>
      </c>
    </row>
    <row r="125" spans="1:5" x14ac:dyDescent="0.4">
      <c r="A125" s="50">
        <v>30</v>
      </c>
      <c r="B125" s="49" t="s">
        <v>68</v>
      </c>
      <c r="D125" s="75" t="s">
        <v>44</v>
      </c>
      <c r="E125" s="49" t="s">
        <v>53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topLeftCell="A10" zoomScale="145" zoomScaleSheetLayoutView="100" workbookViewId="0">
      <selection activeCell="A22" sqref="A22:J2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25</v>
      </c>
    </row>
    <row r="2" spans="1:10" x14ac:dyDescent="0.4">
      <c r="A2" s="86" t="s">
        <v>76</v>
      </c>
      <c r="B2" s="87"/>
      <c r="C2" s="87"/>
      <c r="D2" s="87"/>
      <c r="E2" s="87"/>
      <c r="F2" s="87"/>
      <c r="G2" s="87"/>
      <c r="H2" s="87"/>
      <c r="I2" s="87"/>
      <c r="J2" s="87"/>
    </row>
    <row r="3" spans="1:10" x14ac:dyDescent="0.4">
      <c r="A3" s="87"/>
      <c r="B3" s="87"/>
      <c r="C3" s="87"/>
      <c r="D3" s="87"/>
      <c r="E3" s="87"/>
      <c r="F3" s="87"/>
      <c r="G3" s="87"/>
      <c r="H3" s="87"/>
      <c r="I3" s="87"/>
      <c r="J3" s="87"/>
    </row>
    <row r="4" spans="1:10" x14ac:dyDescent="0.4">
      <c r="A4" s="87"/>
      <c r="B4" s="87"/>
      <c r="C4" s="87"/>
      <c r="D4" s="87"/>
      <c r="E4" s="87"/>
      <c r="F4" s="87"/>
      <c r="G4" s="87"/>
      <c r="H4" s="87"/>
      <c r="I4" s="87"/>
      <c r="J4" s="87"/>
    </row>
    <row r="5" spans="1:10" x14ac:dyDescent="0.4">
      <c r="A5" s="87"/>
      <c r="B5" s="87"/>
      <c r="C5" s="87"/>
      <c r="D5" s="87"/>
      <c r="E5" s="87"/>
      <c r="F5" s="87"/>
      <c r="G5" s="87"/>
      <c r="H5" s="87"/>
      <c r="I5" s="87"/>
      <c r="J5" s="87"/>
    </row>
    <row r="6" spans="1:10" x14ac:dyDescent="0.4">
      <c r="A6" s="87"/>
      <c r="B6" s="87"/>
      <c r="C6" s="87"/>
      <c r="D6" s="87"/>
      <c r="E6" s="87"/>
      <c r="F6" s="87"/>
      <c r="G6" s="87"/>
      <c r="H6" s="87"/>
      <c r="I6" s="87"/>
      <c r="J6" s="87"/>
    </row>
    <row r="7" spans="1:10" x14ac:dyDescent="0.4">
      <c r="A7" s="87"/>
      <c r="B7" s="87"/>
      <c r="C7" s="87"/>
      <c r="D7" s="87"/>
      <c r="E7" s="87"/>
      <c r="F7" s="87"/>
      <c r="G7" s="87"/>
      <c r="H7" s="87"/>
      <c r="I7" s="87"/>
      <c r="J7" s="87"/>
    </row>
    <row r="8" spans="1:10" x14ac:dyDescent="0.4">
      <c r="A8" s="87"/>
      <c r="B8" s="87"/>
      <c r="C8" s="87"/>
      <c r="D8" s="87"/>
      <c r="E8" s="87"/>
      <c r="F8" s="87"/>
      <c r="G8" s="87"/>
      <c r="H8" s="87"/>
      <c r="I8" s="87"/>
      <c r="J8" s="87"/>
    </row>
    <row r="9" spans="1:10" ht="36.75" customHeight="1" x14ac:dyDescent="0.4">
      <c r="A9" s="87"/>
      <c r="B9" s="87"/>
      <c r="C9" s="87"/>
      <c r="D9" s="87"/>
      <c r="E9" s="87"/>
      <c r="F9" s="87"/>
      <c r="G9" s="87"/>
      <c r="H9" s="87"/>
      <c r="I9" s="87"/>
      <c r="J9" s="87"/>
    </row>
    <row r="11" spans="1:10" x14ac:dyDescent="0.4">
      <c r="A11" s="49" t="s">
        <v>26</v>
      </c>
    </row>
    <row r="12" spans="1:10" x14ac:dyDescent="0.4">
      <c r="A12" s="88" t="s">
        <v>78</v>
      </c>
      <c r="B12" s="89"/>
      <c r="C12" s="89"/>
      <c r="D12" s="89"/>
      <c r="E12" s="89"/>
      <c r="F12" s="89"/>
      <c r="G12" s="89"/>
      <c r="H12" s="89"/>
      <c r="I12" s="89"/>
      <c r="J12" s="89"/>
    </row>
    <row r="13" spans="1:10" x14ac:dyDescent="0.4">
      <c r="A13" s="89"/>
      <c r="B13" s="89"/>
      <c r="C13" s="89"/>
      <c r="D13" s="89"/>
      <c r="E13" s="89"/>
      <c r="F13" s="89"/>
      <c r="G13" s="89"/>
      <c r="H13" s="89"/>
      <c r="I13" s="89"/>
      <c r="J13" s="89"/>
    </row>
    <row r="14" spans="1:10" x14ac:dyDescent="0.4">
      <c r="A14" s="89"/>
      <c r="B14" s="89"/>
      <c r="C14" s="89"/>
      <c r="D14" s="89"/>
      <c r="E14" s="89"/>
      <c r="F14" s="89"/>
      <c r="G14" s="89"/>
      <c r="H14" s="89"/>
      <c r="I14" s="89"/>
      <c r="J14" s="89"/>
    </row>
    <row r="15" spans="1:10" x14ac:dyDescent="0.4">
      <c r="A15" s="89"/>
      <c r="B15" s="89"/>
      <c r="C15" s="89"/>
      <c r="D15" s="89"/>
      <c r="E15" s="89"/>
      <c r="F15" s="89"/>
      <c r="G15" s="89"/>
      <c r="H15" s="89"/>
      <c r="I15" s="89"/>
      <c r="J15" s="89"/>
    </row>
    <row r="16" spans="1:10" x14ac:dyDescent="0.4">
      <c r="A16" s="89"/>
      <c r="B16" s="89"/>
      <c r="C16" s="89"/>
      <c r="D16" s="89"/>
      <c r="E16" s="89"/>
      <c r="F16" s="89"/>
      <c r="G16" s="89"/>
      <c r="H16" s="89"/>
      <c r="I16" s="89"/>
      <c r="J16" s="89"/>
    </row>
    <row r="17" spans="1:10" x14ac:dyDescent="0.4">
      <c r="A17" s="89"/>
      <c r="B17" s="89"/>
      <c r="C17" s="89"/>
      <c r="D17" s="89"/>
      <c r="E17" s="89"/>
      <c r="F17" s="89"/>
      <c r="G17" s="89"/>
      <c r="H17" s="89"/>
      <c r="I17" s="89"/>
      <c r="J17" s="89"/>
    </row>
    <row r="18" spans="1:10" x14ac:dyDescent="0.4">
      <c r="A18" s="89"/>
      <c r="B18" s="89"/>
      <c r="C18" s="89"/>
      <c r="D18" s="89"/>
      <c r="E18" s="89"/>
      <c r="F18" s="89"/>
      <c r="G18" s="89"/>
      <c r="H18" s="89"/>
      <c r="I18" s="89"/>
      <c r="J18" s="89"/>
    </row>
    <row r="19" spans="1:10" x14ac:dyDescent="0.4">
      <c r="A19" s="89"/>
      <c r="B19" s="89"/>
      <c r="C19" s="89"/>
      <c r="D19" s="89"/>
      <c r="E19" s="89"/>
      <c r="F19" s="89"/>
      <c r="G19" s="89"/>
      <c r="H19" s="89"/>
      <c r="I19" s="89"/>
      <c r="J19" s="89"/>
    </row>
    <row r="21" spans="1:10" x14ac:dyDescent="0.4">
      <c r="A21" s="49" t="s">
        <v>27</v>
      </c>
    </row>
    <row r="22" spans="1:10" x14ac:dyDescent="0.4">
      <c r="A22" s="88" t="s">
        <v>77</v>
      </c>
      <c r="B22" s="88"/>
      <c r="C22" s="88"/>
      <c r="D22" s="88"/>
      <c r="E22" s="88"/>
      <c r="F22" s="88"/>
      <c r="G22" s="88"/>
      <c r="H22" s="88"/>
      <c r="I22" s="88"/>
      <c r="J22" s="88"/>
    </row>
    <row r="23" spans="1:10" x14ac:dyDescent="0.4">
      <c r="A23" s="88"/>
      <c r="B23" s="88"/>
      <c r="C23" s="88"/>
      <c r="D23" s="88"/>
      <c r="E23" s="88"/>
      <c r="F23" s="88"/>
      <c r="G23" s="88"/>
      <c r="H23" s="88"/>
      <c r="I23" s="88"/>
      <c r="J23" s="88"/>
    </row>
    <row r="24" spans="1:10" x14ac:dyDescent="0.4">
      <c r="A24" s="88"/>
      <c r="B24" s="88"/>
      <c r="C24" s="88"/>
      <c r="D24" s="88"/>
      <c r="E24" s="88"/>
      <c r="F24" s="88"/>
      <c r="G24" s="88"/>
      <c r="H24" s="88"/>
      <c r="I24" s="88"/>
      <c r="J24" s="88"/>
    </row>
    <row r="25" spans="1:10" x14ac:dyDescent="0.4">
      <c r="A25" s="88"/>
      <c r="B25" s="88"/>
      <c r="C25" s="88"/>
      <c r="D25" s="88"/>
      <c r="E25" s="88"/>
      <c r="F25" s="88"/>
      <c r="G25" s="88"/>
      <c r="H25" s="88"/>
      <c r="I25" s="88"/>
      <c r="J25" s="88"/>
    </row>
    <row r="26" spans="1:10" x14ac:dyDescent="0.4">
      <c r="A26" s="88"/>
      <c r="B26" s="88"/>
      <c r="C26" s="88"/>
      <c r="D26" s="88"/>
      <c r="E26" s="88"/>
      <c r="F26" s="88"/>
      <c r="G26" s="88"/>
      <c r="H26" s="88"/>
      <c r="I26" s="88"/>
      <c r="J26" s="88"/>
    </row>
    <row r="27" spans="1:10" x14ac:dyDescent="0.4">
      <c r="A27" s="88"/>
      <c r="B27" s="88"/>
      <c r="C27" s="88"/>
      <c r="D27" s="88"/>
      <c r="E27" s="88"/>
      <c r="F27" s="88"/>
      <c r="G27" s="88"/>
      <c r="H27" s="88"/>
      <c r="I27" s="88"/>
      <c r="J27" s="88"/>
    </row>
    <row r="28" spans="1:10" x14ac:dyDescent="0.4">
      <c r="A28" s="88"/>
      <c r="B28" s="88"/>
      <c r="C28" s="88"/>
      <c r="D28" s="88"/>
      <c r="E28" s="88"/>
      <c r="F28" s="88"/>
      <c r="G28" s="88"/>
      <c r="H28" s="88"/>
      <c r="I28" s="88"/>
      <c r="J28" s="88"/>
    </row>
    <row r="29" spans="1:10" x14ac:dyDescent="0.4">
      <c r="A29" s="88"/>
      <c r="B29" s="88"/>
      <c r="C29" s="88"/>
      <c r="D29" s="88"/>
      <c r="E29" s="88"/>
      <c r="F29" s="88"/>
      <c r="G29" s="88"/>
      <c r="H29" s="88"/>
      <c r="I29" s="88"/>
      <c r="J29" s="88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L18" sqref="L18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39</v>
      </c>
      <c r="C4" s="35">
        <v>21</v>
      </c>
      <c r="D4" s="36" t="s">
        <v>40</v>
      </c>
      <c r="E4" s="35">
        <v>29</v>
      </c>
      <c r="F4" s="36" t="s">
        <v>41</v>
      </c>
      <c r="G4" s="35">
        <v>28</v>
      </c>
      <c r="H4" s="36" t="s">
        <v>85</v>
      </c>
    </row>
    <row r="5" spans="1:8" x14ac:dyDescent="0.4">
      <c r="A5" s="35" t="s">
        <v>43</v>
      </c>
      <c r="B5" s="35" t="s">
        <v>39</v>
      </c>
      <c r="C5" s="35">
        <v>9</v>
      </c>
      <c r="D5" s="36" t="s">
        <v>40</v>
      </c>
      <c r="E5" s="35">
        <v>1</v>
      </c>
      <c r="F5" s="36" t="s">
        <v>42</v>
      </c>
      <c r="G5" s="35">
        <v>2</v>
      </c>
      <c r="H5" s="36" t="s">
        <v>65</v>
      </c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Michio</cp:lastModifiedBy>
  <dcterms:created xsi:type="dcterms:W3CDTF">2020-09-18T03:10:57Z</dcterms:created>
  <dcterms:modified xsi:type="dcterms:W3CDTF">2023-08-24T11:50:50Z</dcterms:modified>
</cp:coreProperties>
</file>