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f3a6740dc60a94e/デスクトップ/管理シート他/管理シート/"/>
    </mc:Choice>
  </mc:AlternateContent>
  <xr:revisionPtr revIDLastSave="62" documentId="14_{A0F41912-4FF8-4AAB-9BD4-EFBC2003E6DE}" xr6:coauthVersionLast="47" xr6:coauthVersionMax="47" xr10:uidLastSave="{669FA032-0ECE-488E-B6AD-46C0314461D6}"/>
  <bookViews>
    <workbookView xWindow="15150" yWindow="0" windowWidth="13965" windowHeight="15375" activeTab="1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<sst xmlns="http://schemas.openxmlformats.org/spreadsheetml/2006/main" count="52" uniqueCount="41">
  <si>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</si>
  <si>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</si>
  <si>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</si>
  <si>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</si>
  <si>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</si>
  <si>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</si>
  <si>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</si>
  <si>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</si>
  <si>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</si>
  <si>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</si>
  <si>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</si>
  <si>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</si>
  <si>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</si>
  <si>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</si>
  <si>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</si>
  <si>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</si>
  <si>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</si>
  <si>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</si>
  <si>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</si>
  <si>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</si>
  <si>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</si>
  <si>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</si>
  <si>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</si>
  <si>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</si>
  <si>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</si>
  <si>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</si>
  <si>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</si>
  <si>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</si>
  <si>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</si>
  <si>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</si>
  <si>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</si>
  <si>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</si>
  <si>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</si>
  <si>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</si>
  <si>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</si>
  <si>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</si>
  <si>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</si>
  <si>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USDJPY</t>
    <phoneticPr fontId="1"/>
  </si>
  <si>
    <t>フィボナッチを間違えたと、教えていただき、下から設定するようにやってみました。
（なお、フィボナッチの消し方が分からず、一日いじっていましたが、バックスペースで
消えました。本当に初歩の初歩からわからないことだらけです。）</t>
    <rPh sb="7" eb="9">
      <t>マチガ</t>
    </rPh>
    <rPh sb="13" eb="14">
      <t>オシ</t>
    </rPh>
    <rPh sb="21" eb="22">
      <t>シタ</t>
    </rPh>
    <rPh sb="24" eb="26">
      <t>セッテイ</t>
    </rPh>
    <rPh sb="51" eb="52">
      <t>ケ</t>
    </rPh>
    <rPh sb="53" eb="54">
      <t>カタ</t>
    </rPh>
    <rPh sb="55" eb="56">
      <t>ワ</t>
    </rPh>
    <rPh sb="60" eb="62">
      <t>イチニチ</t>
    </rPh>
    <rPh sb="81" eb="82">
      <t>キ</t>
    </rPh>
    <rPh sb="87" eb="89">
      <t>ホントウ</t>
    </rPh>
    <rPh sb="90" eb="92">
      <t>ショホ</t>
    </rPh>
    <rPh sb="93" eb="95">
      <t>ショホ</t>
    </rPh>
    <phoneticPr fontId="1"/>
  </si>
  <si>
    <t>すぐに、ご返信いただきありがたかったです。</t>
    <rPh sb="5" eb="7">
      <t>ヘンシン</t>
    </rPh>
    <phoneticPr fontId="1"/>
  </si>
  <si>
    <t>とにかく一歩一歩、かつ急いで！</t>
    <rPh sb="4" eb="8">
      <t>イッポイッポ</t>
    </rPh>
    <rPh sb="11" eb="12">
      <t>イソ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</si>
</sst>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0</xdr:row>
      <xdr:rowOff>0</xdr:rowOff>
    </xdr:from>
    <xdr:to>
      <xdr:col>9</xdr:col>
      <xdr:colOff>510540</xdr:colOff>
      <xdr:row>5</xdr:row>
      <xdr:rowOff>22860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14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0</xdr:row>
      <xdr:rowOff>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31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90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89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88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59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56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132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134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177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228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220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268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283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261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309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309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352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357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360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362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2</xdr:row>
      <xdr:rowOff>0</xdr:rowOff>
    </xdr:from>
    <xdr:to>
      <xdr:col>12</xdr:col>
      <xdr:colOff>376568</xdr:colOff>
      <xdr:row>40</xdr:row>
      <xdr:rowOff>114153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8020C447-B066-5A53-17DF-0EDE3BE2ED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572500"/>
          <a:ext cx="7615568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12</xdr:col>
      <xdr:colOff>376568</xdr:colOff>
      <xdr:row>79</xdr:row>
      <xdr:rowOff>114153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8CBB0EFA-2EFA-528A-3533-55414BE2AE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5537656"/>
          <a:ext cx="7615568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80</xdr:row>
      <xdr:rowOff>0</xdr:rowOff>
    </xdr:from>
    <xdr:to>
      <xdr:col>12</xdr:col>
      <xdr:colOff>376568</xdr:colOff>
      <xdr:row>118</xdr:row>
      <xdr:rowOff>114152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F25ADF49-1799-555F-4BC5-5D4CB5CFDD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2502813"/>
          <a:ext cx="7615568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119</xdr:row>
      <xdr:rowOff>0</xdr:rowOff>
    </xdr:from>
    <xdr:to>
      <xdr:col>12</xdr:col>
      <xdr:colOff>376568</xdr:colOff>
      <xdr:row>157</xdr:row>
      <xdr:rowOff>114152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589DD7AB-C2A7-8BB8-54DF-9AA4ADB02A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29467969"/>
          <a:ext cx="7615568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158</xdr:row>
      <xdr:rowOff>0</xdr:rowOff>
    </xdr:from>
    <xdr:to>
      <xdr:col>12</xdr:col>
      <xdr:colOff>376568</xdr:colOff>
      <xdr:row>196</xdr:row>
      <xdr:rowOff>114153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572F4E5B-D475-86A0-477B-3A96FD253A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36433125"/>
          <a:ext cx="7615568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197</xdr:row>
      <xdr:rowOff>0</xdr:rowOff>
    </xdr:from>
    <xdr:to>
      <xdr:col>12</xdr:col>
      <xdr:colOff>376568</xdr:colOff>
      <xdr:row>235</xdr:row>
      <xdr:rowOff>114153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C1AF66F3-68AC-D8BA-1457-666B8F44A9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43398281"/>
          <a:ext cx="7615568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236</xdr:row>
      <xdr:rowOff>0</xdr:rowOff>
    </xdr:from>
    <xdr:to>
      <xdr:col>12</xdr:col>
      <xdr:colOff>376568</xdr:colOff>
      <xdr:row>274</xdr:row>
      <xdr:rowOff>114152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D4E22AB3-7E27-DD6C-BC99-52306044E3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50363438"/>
          <a:ext cx="7615568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275</xdr:row>
      <xdr:rowOff>0</xdr:rowOff>
    </xdr:from>
    <xdr:to>
      <xdr:col>12</xdr:col>
      <xdr:colOff>376568</xdr:colOff>
      <xdr:row>313</xdr:row>
      <xdr:rowOff>114152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8A563EC7-CAC6-7C3D-33CC-2A3EDC1FE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57328594"/>
          <a:ext cx="7615568" cy="6900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L21" sqref="K21:L21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8" t="s">
        <v>3</v>
      </c>
      <c r="H6" s="79"/>
      <c r="I6" s="85"/>
      <c r="J6" s="78" t="s">
        <v>24</v>
      </c>
      <c r="K6" s="79"/>
      <c r="L6" s="85"/>
      <c r="M6" s="78" t="s">
        <v>25</v>
      </c>
      <c r="N6" s="79"/>
      <c r="O6" s="85"/>
    </row>
    <row r="7" spans="1:18" ht="19.5" thickBot="1" x14ac:dyDescent="0.45">
      <c r="A7" s="25"/>
      <c r="B7" s="25" t="s">
        <v>2</v>
      </c>
      <c r="C7" s="60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2" t="s">
        <v>24</v>
      </c>
      <c r="K8" s="83"/>
      <c r="L8" s="84"/>
      <c r="M8" s="82"/>
      <c r="N8" s="83"/>
      <c r="O8" s="84"/>
    </row>
    <row r="9" spans="1:18" x14ac:dyDescent="0.4">
      <c r="A9" s="7">
        <v>1</v>
      </c>
      <c r="B9" s="21">
        <v>44178</v>
      </c>
      <c r="C9" s="47">
        <v>2</v>
      </c>
      <c r="D9" s="51">
        <v>1.27</v>
      </c>
      <c r="E9" s="52">
        <v>1.5</v>
      </c>
      <c r="F9" s="53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>
        <v>43843</v>
      </c>
      <c r="C10" s="44">
        <v>2</v>
      </c>
      <c r="D10" s="54">
        <v>1.27</v>
      </c>
      <c r="E10" s="55">
        <v>1.5</v>
      </c>
      <c r="F10" s="56">
        <v>2</v>
      </c>
      <c r="G10" s="20">
        <f t="shared" ref="G10:G42" si="2">IF(D10="","",G9+M10)</f>
        <v>107765.16099999999</v>
      </c>
      <c r="H10" s="20">
        <f t="shared" ref="H10:H42" si="3">IF(E10="","",H9+N10)</f>
        <v>109202.5</v>
      </c>
      <c r="I10" s="20">
        <f t="shared" ref="I10:I42" si="4">IF(F10="","",I9+O10)</f>
        <v>112360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4702.5</v>
      </c>
      <c r="O10" s="43">
        <f t="shared" ref="O10:O12" si="10">IF(F10="","",L10*F10)</f>
        <v>6360</v>
      </c>
      <c r="P10" s="20"/>
      <c r="Q10" s="20"/>
      <c r="R10" s="20"/>
    </row>
    <row r="11" spans="1:18" x14ac:dyDescent="0.4">
      <c r="A11" s="7">
        <v>3</v>
      </c>
      <c r="B11" s="4">
        <v>43856</v>
      </c>
      <c r="C11" s="44">
        <v>1</v>
      </c>
      <c r="D11" s="54">
        <v>1.27</v>
      </c>
      <c r="E11" s="55">
        <v>1.5</v>
      </c>
      <c r="F11" s="74">
        <v>2</v>
      </c>
      <c r="G11" s="20">
        <f t="shared" si="2"/>
        <v>111871.01363409999</v>
      </c>
      <c r="H11" s="20">
        <f t="shared" si="3"/>
        <v>114116.6125</v>
      </c>
      <c r="I11" s="20">
        <f t="shared" si="4"/>
        <v>119101.6</v>
      </c>
      <c r="J11" s="41">
        <f t="shared" si="5"/>
        <v>3232.9548299999997</v>
      </c>
      <c r="K11" s="42">
        <f t="shared" si="6"/>
        <v>3276.0749999999998</v>
      </c>
      <c r="L11" s="43">
        <f t="shared" si="7"/>
        <v>3370.7999999999997</v>
      </c>
      <c r="M11" s="41">
        <f t="shared" si="8"/>
        <v>4105.8526340999997</v>
      </c>
      <c r="N11" s="42">
        <f t="shared" si="9"/>
        <v>4914.1124999999993</v>
      </c>
      <c r="O11" s="43">
        <f t="shared" si="10"/>
        <v>6741.5999999999995</v>
      </c>
      <c r="P11" s="20"/>
      <c r="Q11" s="20"/>
      <c r="R11" s="20"/>
    </row>
    <row r="12" spans="1:18" x14ac:dyDescent="0.4">
      <c r="A12" s="7">
        <v>4</v>
      </c>
      <c r="B12" s="4">
        <v>43863</v>
      </c>
      <c r="C12" s="44">
        <v>1</v>
      </c>
      <c r="D12" s="54">
        <v>1.27</v>
      </c>
      <c r="E12" s="55">
        <v>1.5</v>
      </c>
      <c r="F12" s="56">
        <v>2</v>
      </c>
      <c r="G12" s="20">
        <f t="shared" si="2"/>
        <v>116133.29925355921</v>
      </c>
      <c r="H12" s="20">
        <f t="shared" si="3"/>
        <v>119251.8600625</v>
      </c>
      <c r="I12" s="20">
        <f t="shared" si="4"/>
        <v>126247.69600000001</v>
      </c>
      <c r="J12" s="41">
        <f t="shared" si="5"/>
        <v>3356.1304090229996</v>
      </c>
      <c r="K12" s="42">
        <f t="shared" si="6"/>
        <v>3423.4983750000001</v>
      </c>
      <c r="L12" s="43">
        <f t="shared" si="7"/>
        <v>3573.0480000000002</v>
      </c>
      <c r="M12" s="41">
        <f t="shared" si="8"/>
        <v>4262.2856194592096</v>
      </c>
      <c r="N12" s="42">
        <f t="shared" si="9"/>
        <v>5135.2475625000006</v>
      </c>
      <c r="O12" s="43">
        <f t="shared" si="10"/>
        <v>7146.0960000000005</v>
      </c>
      <c r="P12" s="20"/>
      <c r="Q12" s="20"/>
      <c r="R12" s="20"/>
    </row>
    <row r="13" spans="1:18" x14ac:dyDescent="0.4">
      <c r="A13" s="7">
        <v>5</v>
      </c>
      <c r="B13" s="4">
        <v>44258</v>
      </c>
      <c r="C13" s="44">
        <v>1</v>
      </c>
      <c r="D13" s="54">
        <v>1.27</v>
      </c>
      <c r="E13" s="55">
        <v>1.5</v>
      </c>
      <c r="F13" s="74">
        <v>2</v>
      </c>
      <c r="G13" s="20">
        <f t="shared" si="2"/>
        <v>120557.97795511982</v>
      </c>
      <c r="H13" s="20">
        <f t="shared" si="3"/>
        <v>124618.19376531249</v>
      </c>
      <c r="I13" s="20">
        <f t="shared" si="4"/>
        <v>133822.55776000003</v>
      </c>
      <c r="J13" s="41">
        <f t="shared" ref="J13:J58" si="11">IF(G12="","",G12*0.03)</f>
        <v>3483.998977606776</v>
      </c>
      <c r="K13" s="42">
        <f t="shared" ref="K13:K58" si="12">IF(H12="","",H12*0.03)</f>
        <v>3577.5558018749998</v>
      </c>
      <c r="L13" s="43">
        <f t="shared" ref="L13:L58" si="13">IF(I12="","",I12*0.03)</f>
        <v>3787.4308800000003</v>
      </c>
      <c r="M13" s="41">
        <f t="shared" ref="M13:M58" si="14">IF(D13="","",J13*D13)</f>
        <v>4424.6787015606051</v>
      </c>
      <c r="N13" s="42">
        <f t="shared" ref="N13:N58" si="15">IF(E13="","",K13*E13)</f>
        <v>5366.3337028124997</v>
      </c>
      <c r="O13" s="43">
        <f t="shared" ref="O13:O58" si="16">IF(F13="","",L13*F13)</f>
        <v>7574.8617600000007</v>
      </c>
      <c r="P13" s="20"/>
      <c r="Q13" s="20"/>
      <c r="R13" s="20"/>
    </row>
    <row r="14" spans="1:18" x14ac:dyDescent="0.4">
      <c r="A14" s="7">
        <v>6</v>
      </c>
      <c r="B14" s="4">
        <v>44265</v>
      </c>
      <c r="C14" s="44">
        <v>1</v>
      </c>
      <c r="D14" s="54">
        <v>1.27</v>
      </c>
      <c r="E14" s="55">
        <v>1.5</v>
      </c>
      <c r="F14" s="56">
        <v>2</v>
      </c>
      <c r="G14" s="20">
        <f t="shared" si="2"/>
        <v>125151.23691520988</v>
      </c>
      <c r="H14" s="20">
        <f t="shared" si="3"/>
        <v>130226.01248475155</v>
      </c>
      <c r="I14" s="20">
        <f t="shared" si="4"/>
        <v>141851.91122560002</v>
      </c>
      <c r="J14" s="41">
        <f t="shared" si="11"/>
        <v>3616.7393386535941</v>
      </c>
      <c r="K14" s="42">
        <f t="shared" si="12"/>
        <v>3738.5458129593744</v>
      </c>
      <c r="L14" s="43">
        <f t="shared" si="13"/>
        <v>4014.6767328000005</v>
      </c>
      <c r="M14" s="41">
        <f t="shared" si="14"/>
        <v>4593.2589600900646</v>
      </c>
      <c r="N14" s="42">
        <f t="shared" si="15"/>
        <v>5607.8187194390612</v>
      </c>
      <c r="O14" s="43">
        <f t="shared" si="16"/>
        <v>8029.3534656000011</v>
      </c>
      <c r="P14" s="20"/>
      <c r="Q14" s="20"/>
      <c r="R14" s="20"/>
    </row>
    <row r="15" spans="1:18" x14ac:dyDescent="0.4">
      <c r="A15" s="7">
        <v>7</v>
      </c>
      <c r="B15" s="4">
        <v>44270</v>
      </c>
      <c r="C15" s="44">
        <v>2</v>
      </c>
      <c r="D15" s="54">
        <v>1.27</v>
      </c>
      <c r="E15" s="55">
        <v>1.5</v>
      </c>
      <c r="F15" s="56">
        <v>2</v>
      </c>
      <c r="G15" s="20">
        <f t="shared" si="2"/>
        <v>129919.49904167937</v>
      </c>
      <c r="H15" s="20">
        <f t="shared" si="3"/>
        <v>136086.18304656536</v>
      </c>
      <c r="I15" s="20">
        <f t="shared" si="4"/>
        <v>150363.02589913603</v>
      </c>
      <c r="J15" s="41">
        <f t="shared" si="11"/>
        <v>3754.5371074562963</v>
      </c>
      <c r="K15" s="42">
        <f t="shared" si="12"/>
        <v>3906.7803745425463</v>
      </c>
      <c r="L15" s="43">
        <f t="shared" si="13"/>
        <v>4255.5573367680008</v>
      </c>
      <c r="M15" s="41">
        <f t="shared" si="14"/>
        <v>4768.2621264694963</v>
      </c>
      <c r="N15" s="42">
        <f t="shared" si="15"/>
        <v>5860.1705618138194</v>
      </c>
      <c r="O15" s="43">
        <f t="shared" si="16"/>
        <v>8511.1146735360016</v>
      </c>
      <c r="P15" s="20"/>
      <c r="Q15" s="20"/>
      <c r="R15" s="20"/>
    </row>
    <row r="16" spans="1:18" x14ac:dyDescent="0.4">
      <c r="A16" s="7">
        <v>8</v>
      </c>
      <c r="B16" s="4">
        <v>44315</v>
      </c>
      <c r="C16" s="44">
        <v>1</v>
      </c>
      <c r="D16" s="54">
        <v>1.27</v>
      </c>
      <c r="E16" s="55">
        <v>1.5</v>
      </c>
      <c r="F16" s="56">
        <v>-1</v>
      </c>
      <c r="G16" s="20">
        <f t="shared" si="2"/>
        <v>134869.43195516735</v>
      </c>
      <c r="H16" s="20">
        <f t="shared" si="3"/>
        <v>142210.06128366079</v>
      </c>
      <c r="I16" s="20">
        <f t="shared" si="4"/>
        <v>145852.13512216194</v>
      </c>
      <c r="J16" s="41">
        <f t="shared" si="11"/>
        <v>3897.5849712503809</v>
      </c>
      <c r="K16" s="42">
        <f t="shared" si="12"/>
        <v>4082.5854913969606</v>
      </c>
      <c r="L16" s="43">
        <f t="shared" si="13"/>
        <v>4510.8907769740808</v>
      </c>
      <c r="M16" s="41">
        <f t="shared" si="14"/>
        <v>4949.9329134879836</v>
      </c>
      <c r="N16" s="42">
        <f t="shared" si="15"/>
        <v>6123.8782370954414</v>
      </c>
      <c r="O16" s="43">
        <f t="shared" si="16"/>
        <v>-4510.8907769740808</v>
      </c>
      <c r="P16" s="20"/>
      <c r="Q16" s="20"/>
      <c r="R16" s="20"/>
    </row>
    <row r="17" spans="1:18" x14ac:dyDescent="0.4">
      <c r="A17" s="7">
        <v>9</v>
      </c>
      <c r="B17" s="4"/>
      <c r="C17" s="44"/>
      <c r="D17" s="54"/>
      <c r="E17" s="55"/>
      <c r="F17" s="56"/>
      <c r="G17" s="20" t="str">
        <f t="shared" si="2"/>
        <v/>
      </c>
      <c r="H17" s="20" t="str">
        <f t="shared" si="3"/>
        <v/>
      </c>
      <c r="I17" s="20" t="str">
        <f t="shared" si="4"/>
        <v/>
      </c>
      <c r="J17" s="41">
        <f t="shared" si="11"/>
        <v>4046.0829586550203</v>
      </c>
      <c r="K17" s="42">
        <f t="shared" si="12"/>
        <v>4266.3018385098239</v>
      </c>
      <c r="L17" s="43">
        <f t="shared" si="13"/>
        <v>4375.564053664858</v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 x14ac:dyDescent="0.4">
      <c r="A18" s="7">
        <v>10</v>
      </c>
      <c r="B18" s="4"/>
      <c r="C18" s="44"/>
      <c r="D18" s="54"/>
      <c r="E18" s="55"/>
      <c r="F18" s="56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 x14ac:dyDescent="0.4">
      <c r="A19" s="7">
        <v>11</v>
      </c>
      <c r="B19" s="4"/>
      <c r="C19" s="44"/>
      <c r="D19" s="54"/>
      <c r="E19" s="55"/>
      <c r="F19" s="56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 x14ac:dyDescent="0.4">
      <c r="A20" s="7">
        <v>12</v>
      </c>
      <c r="B20" s="4"/>
      <c r="C20" s="44"/>
      <c r="D20" s="54"/>
      <c r="E20" s="55"/>
      <c r="F20" s="56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4">
      <c r="A21" s="7">
        <v>13</v>
      </c>
      <c r="B21" s="4"/>
      <c r="C21" s="44"/>
      <c r="D21" s="54"/>
      <c r="E21" s="55"/>
      <c r="F21" s="56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44"/>
      <c r="D22" s="54"/>
      <c r="E22" s="55"/>
      <c r="F22" s="56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4"/>
      <c r="E23" s="55"/>
      <c r="F23" s="74"/>
      <c r="G23" s="20"/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54"/>
      <c r="E24" s="55"/>
      <c r="F24" s="56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4"/>
      <c r="E25" s="55"/>
      <c r="F25" s="56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4"/>
      <c r="E26" s="55"/>
      <c r="F26" s="56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4"/>
      <c r="E27" s="55"/>
      <c r="F27" s="56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4"/>
      <c r="E28" s="55"/>
      <c r="F28" s="56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4"/>
      <c r="E29" s="55"/>
      <c r="F29" s="74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4"/>
      <c r="E30" s="55"/>
      <c r="F30" s="74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4"/>
      <c r="E31" s="55"/>
      <c r="F31" s="56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4"/>
      <c r="E32" s="55"/>
      <c r="F32" s="56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4"/>
      <c r="E33" s="55"/>
      <c r="F33" s="56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4"/>
      <c r="E34" s="55"/>
      <c r="F34" s="74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4"/>
      <c r="E35" s="55"/>
      <c r="F35" s="74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6" t="s">
        <v>5</v>
      </c>
      <c r="C59" s="87"/>
      <c r="D59" s="1">
        <f>COUNTIF(D9:D58,1.27)</f>
        <v>8</v>
      </c>
      <c r="E59" s="1">
        <f>COUNTIF(E9:E58,1.5)</f>
        <v>8</v>
      </c>
      <c r="F59" s="6">
        <f>COUNTIF(F9:F58,2)</f>
        <v>7</v>
      </c>
      <c r="G59" s="66">
        <f>M59+G8</f>
        <v>134869.43195516735</v>
      </c>
      <c r="H59" s="18">
        <f>N59+H8</f>
        <v>142210.06128366082</v>
      </c>
      <c r="I59" s="19">
        <f>O59+I8</f>
        <v>145852.13512216194</v>
      </c>
      <c r="J59" s="63" t="s">
        <v>32</v>
      </c>
      <c r="K59" s="64">
        <f>B58-B9</f>
        <v>-44178</v>
      </c>
      <c r="L59" s="65" t="s">
        <v>33</v>
      </c>
      <c r="M59" s="75">
        <f>SUM(M9:M58)</f>
        <v>34869.431955167362</v>
      </c>
      <c r="N59" s="76">
        <f>SUM(N9:N58)</f>
        <v>42210.061283660827</v>
      </c>
      <c r="O59" s="77">
        <f>SUM(O9:O58)</f>
        <v>45852.135122161926</v>
      </c>
    </row>
    <row r="60" spans="1:15" ht="19.5" thickBot="1" x14ac:dyDescent="0.45">
      <c r="A60" s="7"/>
      <c r="B60" s="80" t="s">
        <v>6</v>
      </c>
      <c r="C60" s="81"/>
      <c r="D60" s="1">
        <f>COUNTIF(D9:D58,-1)</f>
        <v>0</v>
      </c>
      <c r="E60" s="1">
        <f>COUNTIF(E9:E58,-1)</f>
        <v>0</v>
      </c>
      <c r="F60" s="6">
        <f>COUNTIF(F9:F58,-1)</f>
        <v>1</v>
      </c>
      <c r="G60" s="78" t="s">
        <v>31</v>
      </c>
      <c r="H60" s="79"/>
      <c r="I60" s="85"/>
      <c r="J60" s="78" t="s">
        <v>34</v>
      </c>
      <c r="K60" s="79"/>
      <c r="L60" s="85"/>
      <c r="M60" s="7"/>
      <c r="O60" s="3"/>
    </row>
    <row r="61" spans="1:15" ht="19.5" thickBot="1" x14ac:dyDescent="0.45">
      <c r="A61" s="7"/>
      <c r="B61" s="80" t="s">
        <v>36</v>
      </c>
      <c r="C61" s="81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1.3486943195516736</v>
      </c>
      <c r="H61" s="71">
        <f t="shared" ref="H61" si="21">H59/H8</f>
        <v>1.4221006128366083</v>
      </c>
      <c r="I61" s="72">
        <f>I59/I8</f>
        <v>1.4585213512216193</v>
      </c>
      <c r="J61" s="61">
        <f>(G61-100%)*30/K59</f>
        <v>-2.3678821102245931E-4</v>
      </c>
      <c r="K61" s="61">
        <f>(H61-100%)*30/K59</f>
        <v>-2.8663629827285634E-4</v>
      </c>
      <c r="L61" s="62">
        <f>(I61-100%)*30/K59</f>
        <v>-3.1136856663154915E-4</v>
      </c>
      <c r="M61" s="8"/>
      <c r="N61" s="2"/>
      <c r="O61" s="9"/>
    </row>
    <row r="62" spans="1:15" ht="19.5" thickBot="1" x14ac:dyDescent="0.45">
      <c r="B62" s="78" t="s">
        <v>4</v>
      </c>
      <c r="C62" s="79"/>
      <c r="D62" s="73">
        <f t="shared" ref="D62:E62" si="22">D59/(D59+D60+D61)</f>
        <v>1</v>
      </c>
      <c r="E62" s="68">
        <f t="shared" si="22"/>
        <v>1</v>
      </c>
      <c r="F62" s="69">
        <f>F59/(F59+F60+F61)</f>
        <v>0.875</v>
      </c>
    </row>
    <row r="64" spans="1:15" x14ac:dyDescent="0.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abSelected="1" topLeftCell="A48" zoomScale="80" zoomScaleNormal="80" workbookViewId="0">
      <selection sqref="A1:XFD46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10" sqref="A10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8" t="s">
        <v>38</v>
      </c>
      <c r="B2" s="89"/>
      <c r="C2" s="89"/>
      <c r="D2" s="89"/>
      <c r="E2" s="89"/>
      <c r="F2" s="89"/>
      <c r="G2" s="89"/>
      <c r="H2" s="89"/>
      <c r="I2" s="89"/>
      <c r="J2" s="89"/>
    </row>
    <row r="3" spans="1:10" x14ac:dyDescent="0.4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0" x14ac:dyDescent="0.4">
      <c r="A4" s="89"/>
      <c r="B4" s="89"/>
      <c r="C4" s="89"/>
      <c r="D4" s="89"/>
      <c r="E4" s="89"/>
      <c r="F4" s="89"/>
      <c r="G4" s="89"/>
      <c r="H4" s="89"/>
      <c r="I4" s="89"/>
      <c r="J4" s="89"/>
    </row>
    <row r="5" spans="1:10" x14ac:dyDescent="0.4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 x14ac:dyDescent="0.4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0" x14ac:dyDescent="0.4">
      <c r="A7" s="89"/>
      <c r="B7" s="89"/>
      <c r="C7" s="89"/>
      <c r="D7" s="89"/>
      <c r="E7" s="89"/>
      <c r="F7" s="89"/>
      <c r="G7" s="89"/>
      <c r="H7" s="89"/>
      <c r="I7" s="89"/>
      <c r="J7" s="89"/>
    </row>
    <row r="8" spans="1:10" x14ac:dyDescent="0.4">
      <c r="A8" s="89"/>
      <c r="B8" s="89"/>
      <c r="C8" s="89"/>
      <c r="D8" s="89"/>
      <c r="E8" s="89"/>
      <c r="F8" s="89"/>
      <c r="G8" s="89"/>
      <c r="H8" s="89"/>
      <c r="I8" s="89"/>
      <c r="J8" s="89"/>
    </row>
    <row r="9" spans="1:10" x14ac:dyDescent="0.4">
      <c r="A9" s="89"/>
      <c r="B9" s="89"/>
      <c r="C9" s="89"/>
      <c r="D9" s="89"/>
      <c r="E9" s="89"/>
      <c r="F9" s="89"/>
      <c r="G9" s="89"/>
      <c r="H9" s="89"/>
      <c r="I9" s="89"/>
      <c r="J9" s="89"/>
    </row>
    <row r="11" spans="1:10" x14ac:dyDescent="0.4">
      <c r="A11" s="49" t="s">
        <v>28</v>
      </c>
    </row>
    <row r="12" spans="1:10" x14ac:dyDescent="0.4">
      <c r="A12" s="90" t="s">
        <v>39</v>
      </c>
      <c r="B12" s="91"/>
      <c r="C12" s="91"/>
      <c r="D12" s="91"/>
      <c r="E12" s="91"/>
      <c r="F12" s="91"/>
      <c r="G12" s="91"/>
      <c r="H12" s="91"/>
      <c r="I12" s="91"/>
      <c r="J12" s="91"/>
    </row>
    <row r="13" spans="1:10" x14ac:dyDescent="0.4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 x14ac:dyDescent="0.4">
      <c r="A14" s="91"/>
      <c r="B14" s="91"/>
      <c r="C14" s="91"/>
      <c r="D14" s="91"/>
      <c r="E14" s="91"/>
      <c r="F14" s="91"/>
      <c r="G14" s="91"/>
      <c r="H14" s="91"/>
      <c r="I14" s="91"/>
      <c r="J14" s="91"/>
    </row>
    <row r="15" spans="1:10" x14ac:dyDescent="0.4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spans="1:10" x14ac:dyDescent="0.4">
      <c r="A16" s="91"/>
      <c r="B16" s="91"/>
      <c r="C16" s="91"/>
      <c r="D16" s="91"/>
      <c r="E16" s="91"/>
      <c r="F16" s="91"/>
      <c r="G16" s="91"/>
      <c r="H16" s="91"/>
      <c r="I16" s="91"/>
      <c r="J16" s="91"/>
    </row>
    <row r="17" spans="1:10" x14ac:dyDescent="0.4">
      <c r="A17" s="91"/>
      <c r="B17" s="91"/>
      <c r="C17" s="91"/>
      <c r="D17" s="91"/>
      <c r="E17" s="91"/>
      <c r="F17" s="91"/>
      <c r="G17" s="91"/>
      <c r="H17" s="91"/>
      <c r="I17" s="91"/>
      <c r="J17" s="91"/>
    </row>
    <row r="18" spans="1:10" x14ac:dyDescent="0.4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spans="1:10" x14ac:dyDescent="0.4">
      <c r="A19" s="91"/>
      <c r="B19" s="91"/>
      <c r="C19" s="91"/>
      <c r="D19" s="91"/>
      <c r="E19" s="91"/>
      <c r="F19" s="91"/>
      <c r="G19" s="91"/>
      <c r="H19" s="91"/>
      <c r="I19" s="91"/>
      <c r="J19" s="91"/>
    </row>
    <row r="21" spans="1:10" x14ac:dyDescent="0.4">
      <c r="A21" s="49" t="s">
        <v>29</v>
      </c>
    </row>
    <row r="22" spans="1:10" x14ac:dyDescent="0.4">
      <c r="A22" s="90" t="s">
        <v>40</v>
      </c>
      <c r="B22" s="90"/>
      <c r="C22" s="90"/>
      <c r="D22" s="90"/>
      <c r="E22" s="90"/>
      <c r="F22" s="90"/>
      <c r="G22" s="90"/>
      <c r="H22" s="90"/>
      <c r="I22" s="90"/>
      <c r="J22" s="90"/>
    </row>
    <row r="23" spans="1:10" x14ac:dyDescent="0.4">
      <c r="A23" s="90"/>
      <c r="B23" s="90"/>
      <c r="C23" s="90"/>
      <c r="D23" s="90"/>
      <c r="E23" s="90"/>
      <c r="F23" s="90"/>
      <c r="G23" s="90"/>
      <c r="H23" s="90"/>
      <c r="I23" s="90"/>
      <c r="J23" s="90"/>
    </row>
    <row r="24" spans="1:10" x14ac:dyDescent="0.4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 x14ac:dyDescent="0.4">
      <c r="A25" s="90"/>
      <c r="B25" s="90"/>
      <c r="C25" s="90"/>
      <c r="D25" s="90"/>
      <c r="E25" s="90"/>
      <c r="F25" s="90"/>
      <c r="G25" s="90"/>
      <c r="H25" s="90"/>
      <c r="I25" s="90"/>
      <c r="J25" s="90"/>
    </row>
    <row r="26" spans="1:10" x14ac:dyDescent="0.4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 x14ac:dyDescent="0.4">
      <c r="A27" s="90"/>
      <c r="B27" s="90"/>
      <c r="C27" s="90"/>
      <c r="D27" s="90"/>
      <c r="E27" s="90"/>
      <c r="F27" s="90"/>
      <c r="G27" s="90"/>
      <c r="H27" s="90"/>
      <c r="I27" s="90"/>
      <c r="J27" s="90"/>
    </row>
    <row r="28" spans="1:10" x14ac:dyDescent="0.4">
      <c r="A28" s="90"/>
      <c r="B28" s="90"/>
      <c r="C28" s="90"/>
      <c r="D28" s="90"/>
      <c r="E28" s="90"/>
      <c r="F28" s="90"/>
      <c r="G28" s="90"/>
      <c r="H28" s="90"/>
      <c r="I28" s="90"/>
      <c r="J28" s="90"/>
    </row>
    <row r="29" spans="1:10" x14ac:dyDescent="0.4">
      <c r="A29" s="90"/>
      <c r="B29" s="90"/>
      <c r="C29" s="90"/>
      <c r="D29" s="90"/>
      <c r="E29" s="90"/>
      <c r="F29" s="90"/>
      <c r="G29" s="90"/>
      <c r="H29" s="90"/>
      <c r="I29" s="90"/>
      <c r="J29" s="9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天野 誠子</cp:lastModifiedBy>
  <dcterms:created xsi:type="dcterms:W3CDTF">2020-09-18T03:10:57Z</dcterms:created>
  <dcterms:modified xsi:type="dcterms:W3CDTF">2023-08-05T12:15:13Z</dcterms:modified>
</cp:coreProperties>
</file>