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95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4525"/>
</workbook>
</file>

<file path=xl/sharedStrings.xml><?xml version="1.0" encoding="utf-8"?>
<sst xmlns="http://schemas.openxmlformats.org/spreadsheetml/2006/main" count="104" uniqueCount="82">
  <si>
    <t>通貨ペア</t>
  </si>
  <si>
    <t>USDJPY</t>
  </si>
  <si>
    <t>時間足</t>
  </si>
  <si>
    <t>1H足</t>
  </si>
  <si>
    <t>当初資金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</si>
  <si>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</si>
  <si>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</si>
  <si>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</si>
  <si>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</si>
  <si>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</si>
  <si>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</si>
  <si>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charset val="128"/>
        <scheme val="minor"/>
      </rPr>
      <t>決済</t>
    </r>
    <r>
      <rPr>
        <b/>
        <sz val="9"/>
        <color theme="1"/>
        <rFont val="游ゴシック"/>
        <charset val="128"/>
        <scheme val="minor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</si>
  <si>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</si>
  <si>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</si>
  <si>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</si>
  <si>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</si>
  <si>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</si>
  <si>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</si>
  <si>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2023.8.4</t>
  </si>
  <si>
    <t>2023.8.3</t>
  </si>
  <si>
    <t>2023.7.25</t>
  </si>
  <si>
    <t>2023.7.24</t>
  </si>
  <si>
    <t>2023.7.21</t>
  </si>
  <si>
    <t>2023.7.19</t>
  </si>
  <si>
    <t>2023.7.13</t>
  </si>
  <si>
    <t>2023.7.6</t>
  </si>
  <si>
    <t>2023.7.5</t>
  </si>
  <si>
    <t>2023.7.3</t>
  </si>
  <si>
    <t>2023.6.29</t>
  </si>
  <si>
    <t>2023.6.28</t>
  </si>
  <si>
    <t>同日に何度もエントリーサインが出ている</t>
  </si>
  <si>
    <t>2023.6.26</t>
  </si>
  <si>
    <t>2023.6.23</t>
  </si>
  <si>
    <t>2023.6.22</t>
  </si>
  <si>
    <t>2023.6.21</t>
  </si>
  <si>
    <t>2023.6.20</t>
  </si>
  <si>
    <t>2023.6.19</t>
  </si>
  <si>
    <t>2023.6.5</t>
  </si>
  <si>
    <t>2023.6.2</t>
  </si>
  <si>
    <t>2023.5.30</t>
  </si>
  <si>
    <t>2023.5.25</t>
  </si>
  <si>
    <t>2023.5.22</t>
  </si>
  <si>
    <t>2023.5.18</t>
  </si>
  <si>
    <t>2023.5.17</t>
  </si>
  <si>
    <t>2023.5.16</t>
  </si>
  <si>
    <t>2023.5.15</t>
  </si>
  <si>
    <t>2023.5.10</t>
  </si>
  <si>
    <t>2023.5.9</t>
  </si>
  <si>
    <t>2023.5.5</t>
  </si>
  <si>
    <t>2023.5.3</t>
  </si>
  <si>
    <t>2023.4.26</t>
  </si>
  <si>
    <t>2023.4.21</t>
  </si>
  <si>
    <t>2023.4.20</t>
  </si>
  <si>
    <t>2023.4.14</t>
  </si>
  <si>
    <t>2023.4.13</t>
  </si>
  <si>
    <t>2023.4.6</t>
  </si>
  <si>
    <t>2023.3.27</t>
  </si>
  <si>
    <t>2023.3.16</t>
  </si>
  <si>
    <t>2023.3.13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</si>
  <si>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</si>
  <si>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</si>
  <si>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</si>
  <si>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</si>
  <si>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</si>
  <si>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</si>
  <si>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</si>
  <si>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</si>
  <si>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気付き　質問</t>
  </si>
  <si>
    <t>上位足で検証したFIBも表示してあり見えにくい部分あるかと思いますが、宜しくお願いします。
コマ足とピンバーの定義が曖昧のため、CMAが考えるPBの定義を教えてほしいです。例えば下ヒゲと上ヒゲの比率が6：4でも成立として考えるのか教えてほしいです。今回の検証で、コマ足と判断できるようなポイントでエントリー判断している所もあると思います。
フィボナッチターゲット5に達しているトレードも少ない。</t>
  </si>
  <si>
    <t>感想</t>
  </si>
  <si>
    <t>約5か月で50回のエントリー＝月10回＝週2～3回のトレード
無理なくトレードできる回数だと思う。
トータルプラスではあるが、勝率・利益率共に低いため、このままでは自分のメンタルが保てないと思う。
多い時は同日に何度も売買サインが出ているため、判断に迷いが出そう。</t>
  </si>
  <si>
    <t>今後</t>
  </si>
  <si>
    <t>次回、通貨ペアを変えてEUR/USD検証。
検証作業に慣れてきたため、課題にあった、どういった時に勝ちやすく、負けやすいのか、もっと考えながら検証進めていきたい。</t>
  </si>
  <si>
    <t>検証終了通貨</t>
  </si>
  <si>
    <t>ルール</t>
  </si>
  <si>
    <t>日足</t>
  </si>
  <si>
    <t>終了日</t>
  </si>
  <si>
    <t>4Ｈ足</t>
  </si>
  <si>
    <t>１Ｈ足</t>
  </si>
  <si>
    <t>PB</t>
  </si>
  <si>
    <t>USD/JPY</t>
  </si>
  <si>
    <t>〇</t>
  </si>
</sst>
</file>

<file path=xl/styles.xml><?xml version="1.0" encoding="utf-8"?>
<styleSheet xmlns="http://schemas.openxmlformats.org/spreadsheetml/2006/main">
  <numFmts count="7">
    <numFmt numFmtId="176" formatCode="#,##0_);[Red]\(#,##0\)"/>
    <numFmt numFmtId="177" formatCode="_-&quot;\&quot;* #,##0_-\ ;\-&quot;\&quot;* #,##0_-\ ;_-&quot;\&quot;* &quot;-&quot;??_-\ ;_-@_-"/>
    <numFmt numFmtId="178" formatCode="_-&quot;\&quot;* #,##0.00_-\ ;\-&quot;\&quot;* #,##0.00_-\ ;_-&quot;\&quot;* &quot;-&quot;??_-\ ;_-@_-"/>
    <numFmt numFmtId="179" formatCode="#,##0_ "/>
    <numFmt numFmtId="180" formatCode="_ * #,##0_ ;_ * \-#,##0_ ;_ * &quot;-&quot;??_ ;_ @_ "/>
    <numFmt numFmtId="181" formatCode="yyyy/m/d;@"/>
    <numFmt numFmtId="182" formatCode="0.0%"/>
  </numFmts>
  <fonts count="31">
    <font>
      <sz val="11"/>
      <color theme="1"/>
      <name val="游ゴシック"/>
      <charset val="128"/>
      <scheme val="minor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rgb="FFFF0000"/>
      <name val="ＭＳ Ｐゴシック"/>
      <charset val="128"/>
    </font>
    <font>
      <sz val="11"/>
      <color indexed="8"/>
      <name val="ＭＳ Ｐゴシック"/>
      <charset val="128"/>
    </font>
    <font>
      <b/>
      <sz val="12"/>
      <color indexed="8"/>
      <name val="ＭＳ Ｐゴシック"/>
      <charset val="128"/>
    </font>
    <font>
      <b/>
      <sz val="11"/>
      <color theme="1"/>
      <name val="游ゴシック"/>
      <charset val="128"/>
      <scheme val="minor"/>
    </font>
    <font>
      <b/>
      <sz val="9"/>
      <color theme="1"/>
      <name val="游ゴシック"/>
      <charset val="128"/>
      <scheme val="minor"/>
    </font>
    <font>
      <sz val="11"/>
      <color theme="1"/>
      <name val="游ゴシック"/>
      <charset val="128"/>
      <scheme val="minor"/>
    </font>
    <font>
      <sz val="11"/>
      <name val="游ゴシック"/>
      <charset val="128"/>
      <scheme val="minor"/>
    </font>
    <font>
      <b/>
      <sz val="11"/>
      <name val="游ゴシック"/>
      <charset val="128"/>
      <scheme val="minor"/>
    </font>
    <font>
      <sz val="11"/>
      <color theme="1"/>
      <name val="游ゴシック"/>
      <charset val="134"/>
      <scheme val="minor"/>
    </font>
    <font>
      <i/>
      <sz val="11"/>
      <color rgb="FF7F7F7F"/>
      <name val="游ゴシック"/>
      <charset val="0"/>
      <scheme val="minor"/>
    </font>
    <font>
      <b/>
      <sz val="11"/>
      <color theme="3"/>
      <name val="游ゴシック"/>
      <charset val="134"/>
      <scheme val="minor"/>
    </font>
    <font>
      <sz val="11"/>
      <color rgb="FFFF0000"/>
      <name val="游ゴシック"/>
      <charset val="0"/>
      <scheme val="minor"/>
    </font>
    <font>
      <sz val="11"/>
      <color theme="1"/>
      <name val="游ゴシック"/>
      <charset val="0"/>
      <scheme val="minor"/>
    </font>
    <font>
      <sz val="11"/>
      <color rgb="FF3F3F76"/>
      <name val="游ゴシック"/>
      <charset val="0"/>
      <scheme val="minor"/>
    </font>
    <font>
      <b/>
      <sz val="11"/>
      <color rgb="FFFFFFFF"/>
      <name val="游ゴシック"/>
      <charset val="0"/>
      <scheme val="minor"/>
    </font>
    <font>
      <u/>
      <sz val="11"/>
      <color rgb="FF800080"/>
      <name val="游ゴシック"/>
      <charset val="0"/>
      <scheme val="minor"/>
    </font>
    <font>
      <b/>
      <sz val="15"/>
      <color theme="3"/>
      <name val="游ゴシック"/>
      <charset val="134"/>
      <scheme val="minor"/>
    </font>
    <font>
      <u/>
      <sz val="11"/>
      <color rgb="FF0000FF"/>
      <name val="游ゴシック"/>
      <charset val="0"/>
      <scheme val="minor"/>
    </font>
    <font>
      <sz val="11"/>
      <color theme="0"/>
      <name val="游ゴシック"/>
      <charset val="0"/>
      <scheme val="minor"/>
    </font>
    <font>
      <b/>
      <sz val="11"/>
      <color rgb="FFFA7D00"/>
      <name val="游ゴシック"/>
      <charset val="0"/>
      <scheme val="minor"/>
    </font>
    <font>
      <sz val="11"/>
      <color rgb="FF006100"/>
      <name val="游ゴシック"/>
      <charset val="0"/>
      <scheme val="minor"/>
    </font>
    <font>
      <sz val="11"/>
      <color rgb="FF9C0006"/>
      <name val="游ゴシック"/>
      <charset val="0"/>
      <scheme val="minor"/>
    </font>
    <font>
      <sz val="11"/>
      <color rgb="FFFA7D00"/>
      <name val="游ゴシック"/>
      <charset val="0"/>
      <scheme val="minor"/>
    </font>
    <font>
      <b/>
      <sz val="18"/>
      <color theme="3"/>
      <name val="游ゴシック"/>
      <charset val="134"/>
      <scheme val="minor"/>
    </font>
    <font>
      <b/>
      <sz val="11"/>
      <color rgb="FF3F3F3F"/>
      <name val="游ゴシック"/>
      <charset val="0"/>
      <scheme val="minor"/>
    </font>
    <font>
      <b/>
      <sz val="13"/>
      <color theme="3"/>
      <name val="游ゴシック"/>
      <charset val="134"/>
      <scheme val="minor"/>
    </font>
    <font>
      <b/>
      <sz val="11"/>
      <color theme="1"/>
      <name val="游ゴシック"/>
      <charset val="0"/>
      <scheme val="minor"/>
    </font>
    <font>
      <sz val="11"/>
      <color rgb="FF9C6500"/>
      <name val="游ゴシック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38" fontId="0" fillId="0" borderId="0" applyFont="0" applyFill="0" applyBorder="0" applyAlignment="0" applyProtection="0">
      <alignment vertical="center"/>
    </xf>
    <xf numFmtId="0" fontId="16" fillId="6" borderId="18" applyNumberFormat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78" fontId="11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177" fontId="11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1" fillId="15" borderId="21" applyNumberFormat="0" applyFon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7" fillId="14" borderId="23" applyNumberFormat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8" fillId="0" borderId="20" applyNumberFormat="0" applyFill="0" applyAlignment="0" applyProtection="0">
      <alignment vertical="center"/>
    </xf>
    <xf numFmtId="0" fontId="22" fillId="14" borderId="18" applyNumberFormat="0" applyAlignment="0" applyProtection="0">
      <alignment vertical="center"/>
    </xf>
    <xf numFmtId="0" fontId="13" fillId="0" borderId="1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7" fillId="8" borderId="19" applyNumberFormat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5" fillId="35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100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49">
      <alignment vertical="center"/>
    </xf>
    <xf numFmtId="0" fontId="4" fillId="0" borderId="0" xfId="49" applyAlignment="1">
      <alignment horizontal="left" vertical="top" wrapText="1"/>
    </xf>
    <xf numFmtId="0" fontId="4" fillId="0" borderId="0" xfId="49" applyAlignment="1">
      <alignment horizontal="left" vertical="top"/>
    </xf>
    <xf numFmtId="0" fontId="4" fillId="0" borderId="0" xfId="49" applyAlignment="1">
      <alignment vertical="top" wrapText="1"/>
    </xf>
    <xf numFmtId="0" fontId="4" fillId="0" borderId="0" xfId="49" applyAlignment="1">
      <alignment vertical="top"/>
    </xf>
    <xf numFmtId="0" fontId="5" fillId="0" borderId="0" xfId="49" applyFont="1" applyAlignment="1">
      <alignment horizontal="center" vertical="center"/>
    </xf>
    <xf numFmtId="0" fontId="6" fillId="0" borderId="0" xfId="0" applyFont="1">
      <alignment vertical="center"/>
    </xf>
    <xf numFmtId="179" fontId="0" fillId="0" borderId="0" xfId="0" applyNumberFormat="1">
      <alignment vertical="center"/>
    </xf>
    <xf numFmtId="0" fontId="6" fillId="0" borderId="2" xfId="0" applyFont="1" applyBorder="1">
      <alignment vertical="center"/>
    </xf>
    <xf numFmtId="0" fontId="7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7" fillId="0" borderId="8" xfId="0" applyFont="1" applyBorder="1">
      <alignment vertical="center"/>
    </xf>
    <xf numFmtId="0" fontId="6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9" xfId="0" applyFont="1" applyBorder="1">
      <alignment vertical="center"/>
    </xf>
    <xf numFmtId="0" fontId="8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4" xfId="0" applyFont="1" applyBorder="1">
      <alignment vertical="center"/>
    </xf>
    <xf numFmtId="0" fontId="6" fillId="0" borderId="5" xfId="0" applyFont="1" applyBorder="1">
      <alignment vertical="center"/>
    </xf>
    <xf numFmtId="176" fontId="8" fillId="0" borderId="6" xfId="0" applyNumberFormat="1" applyFont="1" applyBorder="1">
      <alignment vertical="center"/>
    </xf>
    <xf numFmtId="176" fontId="0" fillId="0" borderId="7" xfId="0" applyNumberFormat="1" applyBorder="1">
      <alignment vertical="center"/>
    </xf>
    <xf numFmtId="0" fontId="0" fillId="0" borderId="11" xfId="0" applyBorder="1">
      <alignment vertical="center"/>
    </xf>
    <xf numFmtId="181" fontId="0" fillId="0" borderId="2" xfId="0" applyNumberFormat="1" applyBorder="1">
      <alignment vertical="center"/>
    </xf>
    <xf numFmtId="0" fontId="0" fillId="0" borderId="3" xfId="0" applyBorder="1" applyAlignment="1">
      <alignment horizontal="center" vertical="center"/>
    </xf>
    <xf numFmtId="0" fontId="9" fillId="0" borderId="3" xfId="0" applyNumberFormat="1" applyFont="1" applyBorder="1">
      <alignment vertical="center"/>
    </xf>
    <xf numFmtId="0" fontId="9" fillId="0" borderId="4" xfId="0" applyNumberFormat="1" applyFont="1" applyBorder="1">
      <alignment vertical="center"/>
    </xf>
    <xf numFmtId="0" fontId="9" fillId="0" borderId="5" xfId="0" applyNumberFormat="1" applyFont="1" applyBorder="1">
      <alignment vertical="center"/>
    </xf>
    <xf numFmtId="176" fontId="0" fillId="0" borderId="0" xfId="0" applyNumberFormat="1" applyBorder="1">
      <alignment vertical="center"/>
    </xf>
    <xf numFmtId="181" fontId="0" fillId="0" borderId="12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9" fillId="0" borderId="0" xfId="0" applyNumberFormat="1" applyFont="1" applyBorder="1">
      <alignment vertical="center"/>
    </xf>
    <xf numFmtId="0" fontId="9" fillId="0" borderId="13" xfId="0" applyNumberFormat="1" applyFont="1" applyBorder="1">
      <alignment vertical="center"/>
    </xf>
    <xf numFmtId="0" fontId="9" fillId="0" borderId="11" xfId="0" applyNumberFormat="1" applyFont="1" applyBorder="1">
      <alignment vertical="center"/>
    </xf>
    <xf numFmtId="0" fontId="9" fillId="3" borderId="13" xfId="0" applyNumberFormat="1" applyFont="1" applyFill="1" applyBorder="1">
      <alignment vertical="center"/>
    </xf>
    <xf numFmtId="0" fontId="9" fillId="4" borderId="13" xfId="0" applyNumberFormat="1" applyFont="1" applyFill="1" applyBorder="1">
      <alignment vertical="center"/>
    </xf>
    <xf numFmtId="0" fontId="9" fillId="0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181" fontId="0" fillId="0" borderId="8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9" fillId="0" borderId="14" xfId="0" applyNumberFormat="1" applyFont="1" applyBorder="1">
      <alignment vertical="center"/>
    </xf>
    <xf numFmtId="0" fontId="9" fillId="0" borderId="15" xfId="0" applyNumberFormat="1" applyFont="1" applyBorder="1">
      <alignment vertical="center"/>
    </xf>
    <xf numFmtId="0" fontId="9" fillId="0" borderId="16" xfId="0" applyNumberFormat="1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6" fillId="0" borderId="13" xfId="0" applyFont="1" applyBorder="1">
      <alignment vertical="center"/>
    </xf>
    <xf numFmtId="176" fontId="0" fillId="0" borderId="6" xfId="0" applyNumberFormat="1" applyFill="1" applyBorder="1">
      <alignment vertical="center"/>
    </xf>
    <xf numFmtId="176" fontId="0" fillId="0" borderId="7" xfId="0" applyNumberFormat="1" applyFill="1" applyBorder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9" fontId="6" fillId="0" borderId="6" xfId="7" applyFont="1" applyBorder="1">
      <alignment vertical="center"/>
    </xf>
    <xf numFmtId="9" fontId="6" fillId="0" borderId="7" xfId="7" applyFont="1" applyBorder="1">
      <alignment vertical="center"/>
    </xf>
    <xf numFmtId="9" fontId="6" fillId="0" borderId="6" xfId="0" applyNumberFormat="1" applyFont="1" applyBorder="1">
      <alignment vertical="center"/>
    </xf>
    <xf numFmtId="9" fontId="6" fillId="0" borderId="7" xfId="0" applyNumberFormat="1" applyFont="1" applyBorder="1">
      <alignment vertical="center"/>
    </xf>
    <xf numFmtId="9" fontId="6" fillId="0" borderId="9" xfId="0" applyNumberFormat="1" applyFont="1" applyBorder="1">
      <alignment vertical="center"/>
    </xf>
    <xf numFmtId="9" fontId="6" fillId="0" borderId="0" xfId="0" applyNumberFormat="1" applyFont="1" applyBorder="1">
      <alignment vertical="center"/>
    </xf>
    <xf numFmtId="0" fontId="6" fillId="0" borderId="9" xfId="0" applyFont="1" applyBorder="1" applyAlignment="1">
      <alignment horizontal="center" vertical="center"/>
    </xf>
    <xf numFmtId="176" fontId="0" fillId="0" borderId="9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176" fontId="0" fillId="0" borderId="0" xfId="0" applyNumberFormat="1">
      <alignment vertical="center"/>
    </xf>
    <xf numFmtId="38" fontId="0" fillId="0" borderId="1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3" xfId="1" applyFont="1" applyBorder="1">
      <alignment vertical="center"/>
    </xf>
    <xf numFmtId="176" fontId="0" fillId="3" borderId="0" xfId="0" applyNumberFormat="1" applyFill="1" applyBorder="1">
      <alignment vertical="center"/>
    </xf>
    <xf numFmtId="176" fontId="0" fillId="0" borderId="9" xfId="0" applyNumberFormat="1" applyFill="1" applyBorder="1">
      <alignment vertical="center"/>
    </xf>
    <xf numFmtId="0" fontId="6" fillId="0" borderId="10" xfId="0" applyFont="1" applyBorder="1" applyAlignment="1">
      <alignment horizontal="center" vertical="center"/>
    </xf>
    <xf numFmtId="38" fontId="10" fillId="0" borderId="6" xfId="1" applyFont="1" applyFill="1" applyBorder="1">
      <alignment vertical="center"/>
    </xf>
    <xf numFmtId="0" fontId="10" fillId="0" borderId="9" xfId="0" applyFont="1" applyBorder="1">
      <alignment vertical="center"/>
    </xf>
    <xf numFmtId="38" fontId="0" fillId="0" borderId="6" xfId="0" applyNumberFormat="1" applyBorder="1">
      <alignment vertical="center"/>
    </xf>
    <xf numFmtId="38" fontId="0" fillId="0" borderId="7" xfId="0" applyNumberFormat="1" applyBorder="1">
      <alignment vertical="center"/>
    </xf>
    <xf numFmtId="38" fontId="0" fillId="0" borderId="9" xfId="0" applyNumberFormat="1" applyBorder="1">
      <alignment vertical="center"/>
    </xf>
    <xf numFmtId="0" fontId="0" fillId="0" borderId="13" xfId="0" applyBorder="1">
      <alignment vertical="center"/>
    </xf>
    <xf numFmtId="9" fontId="6" fillId="0" borderId="9" xfId="7" applyFont="1" applyBorder="1">
      <alignment vertical="center"/>
    </xf>
    <xf numFmtId="182" fontId="6" fillId="0" borderId="6" xfId="7" applyNumberFormat="1" applyFont="1" applyBorder="1">
      <alignment vertical="center"/>
    </xf>
    <xf numFmtId="182" fontId="6" fillId="0" borderId="10" xfId="7" applyNumberFormat="1" applyFont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</cellXfs>
  <cellStyles count="50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パーセント" xfId="7" builtinId="5"/>
    <cellStyle name="ハイパーリンク" xfId="8" builtinId="8"/>
    <cellStyle name="アクセント 2" xfId="9" builtinId="33"/>
    <cellStyle name="訪問済ハイパーリンク" xfId="10" builtinId="9"/>
    <cellStyle name="20% - アクセント 4" xfId="11" builtinId="42"/>
    <cellStyle name="メモ" xfId="12" builtinId="10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  <cellStyle name="標準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 noChangeArrowheads="1"/>
        </xdr:cNvSpPr>
      </xdr:nvSpPr>
      <xdr:spPr>
        <a:xfrm rot="856518">
          <a:off x="5374005" y="2453640"/>
          <a:ext cx="527685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10990"/>
    <xdr:sp>
      <xdr:nvSpPr>
        <xdr:cNvPr id="3" name="正方形/長方形 7"/>
        <xdr:cNvSpPr>
          <a:spLocks noChangeArrowheads="1"/>
        </xdr:cNvSpPr>
      </xdr:nvSpPr>
      <xdr:spPr>
        <a:xfrm>
          <a:off x="6055995" y="1107948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10990"/>
    <xdr:sp>
      <xdr:nvSpPr>
        <xdr:cNvPr id="4" name="正方形/長方形 1"/>
        <xdr:cNvSpPr>
          <a:spLocks noChangeArrowheads="1"/>
        </xdr:cNvSpPr>
      </xdr:nvSpPr>
      <xdr:spPr>
        <a:xfrm>
          <a:off x="6276975" y="569976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8423"/>
    <xdr:sp>
      <xdr:nvSpPr>
        <xdr:cNvPr id="5" name="正方形/長方形 3"/>
        <xdr:cNvSpPr>
          <a:spLocks noChangeArrowheads="1"/>
        </xdr:cNvSpPr>
      </xdr:nvSpPr>
      <xdr:spPr>
        <a:xfrm>
          <a:off x="8195310" y="14150340"/>
          <a:ext cx="18415" cy="1581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12932"/>
    <xdr:sp>
      <xdr:nvSpPr>
        <xdr:cNvPr id="6" name="正方形/長方形 5"/>
        <xdr:cNvSpPr>
          <a:spLocks noChangeArrowheads="1"/>
        </xdr:cNvSpPr>
      </xdr:nvSpPr>
      <xdr:spPr>
        <a:xfrm>
          <a:off x="3838575" y="25046940"/>
          <a:ext cx="20320" cy="21272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10990"/>
    <xdr:sp>
      <xdr:nvSpPr>
        <xdr:cNvPr id="7" name="正方形/長方形 6"/>
        <xdr:cNvSpPr>
          <a:spLocks noChangeArrowheads="1"/>
        </xdr:cNvSpPr>
      </xdr:nvSpPr>
      <xdr:spPr>
        <a:xfrm>
          <a:off x="4351020" y="2471928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>
      <xdr:nvSpPr>
        <xdr:cNvPr id="8" name="正方形/長方形 14"/>
        <xdr:cNvSpPr>
          <a:spLocks noChangeArrowheads="1"/>
        </xdr:cNvSpPr>
      </xdr:nvSpPr>
      <xdr:spPr>
        <a:xfrm>
          <a:off x="4765675" y="2452878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3142"/>
    <xdr:sp>
      <xdr:nvSpPr>
        <xdr:cNvPr id="9" name="正方形/長方形 17"/>
        <xdr:cNvSpPr>
          <a:spLocks noChangeArrowheads="1"/>
        </xdr:cNvSpPr>
      </xdr:nvSpPr>
      <xdr:spPr>
        <a:xfrm>
          <a:off x="4916805" y="19225260"/>
          <a:ext cx="18415" cy="20256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4630"/>
    <xdr:sp>
      <xdr:nvSpPr>
        <xdr:cNvPr id="10" name="正方形/長方形 10"/>
        <xdr:cNvSpPr>
          <a:spLocks noChangeArrowheads="1"/>
        </xdr:cNvSpPr>
      </xdr:nvSpPr>
      <xdr:spPr>
        <a:xfrm>
          <a:off x="5734050" y="18829020"/>
          <a:ext cx="20320" cy="21463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2725"/>
    <xdr:sp>
      <xdr:nvSpPr>
        <xdr:cNvPr id="11" name="正方形/長方形 22"/>
        <xdr:cNvSpPr>
          <a:spLocks noChangeArrowheads="1"/>
        </xdr:cNvSpPr>
      </xdr:nvSpPr>
      <xdr:spPr>
        <a:xfrm>
          <a:off x="7698105" y="32697420"/>
          <a:ext cx="18415" cy="21272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>
      <xdr:nvSpPr>
        <xdr:cNvPr id="12" name="正方形/長方形 23"/>
        <xdr:cNvSpPr>
          <a:spLocks noChangeArrowheads="1"/>
        </xdr:cNvSpPr>
      </xdr:nvSpPr>
      <xdr:spPr>
        <a:xfrm>
          <a:off x="9585960" y="329412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11027"/>
    <xdr:sp>
      <xdr:nvSpPr>
        <xdr:cNvPr id="13" name="正方形/長方形 27"/>
        <xdr:cNvSpPr>
          <a:spLocks noChangeArrowheads="1"/>
        </xdr:cNvSpPr>
      </xdr:nvSpPr>
      <xdr:spPr>
        <a:xfrm>
          <a:off x="9296400" y="4085082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4194"/>
    <xdr:sp>
      <xdr:nvSpPr>
        <xdr:cNvPr id="14" name="正方形/長方形 9"/>
        <xdr:cNvSpPr>
          <a:spLocks noChangeArrowheads="1"/>
        </xdr:cNvSpPr>
      </xdr:nvSpPr>
      <xdr:spPr>
        <a:xfrm>
          <a:off x="5153025" y="50284380"/>
          <a:ext cx="20320" cy="21399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4630"/>
    <xdr:sp>
      <xdr:nvSpPr>
        <xdr:cNvPr id="15" name="正方形/長方形 11"/>
        <xdr:cNvSpPr>
          <a:spLocks noChangeArrowheads="1"/>
        </xdr:cNvSpPr>
      </xdr:nvSpPr>
      <xdr:spPr>
        <a:xfrm>
          <a:off x="7393305" y="48821340"/>
          <a:ext cx="18415" cy="21463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8423"/>
    <xdr:sp>
      <xdr:nvSpPr>
        <xdr:cNvPr id="16" name="正方形/長方形 13"/>
        <xdr:cNvSpPr>
          <a:spLocks noChangeArrowheads="1"/>
        </xdr:cNvSpPr>
      </xdr:nvSpPr>
      <xdr:spPr>
        <a:xfrm>
          <a:off x="6003925" y="57492900"/>
          <a:ext cx="18415" cy="1581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8370"/>
    <xdr:sp>
      <xdr:nvSpPr>
        <xdr:cNvPr id="17" name="テキスト ボックス 15"/>
        <xdr:cNvSpPr txBox="1"/>
      </xdr:nvSpPr>
      <xdr:spPr>
        <a:xfrm>
          <a:off x="7496175" y="60272295"/>
          <a:ext cx="184785" cy="2679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8423"/>
    <xdr:sp>
      <xdr:nvSpPr>
        <xdr:cNvPr id="18" name="正方形/長方形 16"/>
        <xdr:cNvSpPr>
          <a:spLocks noChangeArrowheads="1"/>
        </xdr:cNvSpPr>
      </xdr:nvSpPr>
      <xdr:spPr>
        <a:xfrm>
          <a:off x="9043035" y="56212740"/>
          <a:ext cx="18415" cy="1581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8423"/>
    <xdr:sp>
      <xdr:nvSpPr>
        <xdr:cNvPr id="19" name="正方形/長方形 19"/>
        <xdr:cNvSpPr>
          <a:spLocks noChangeArrowheads="1"/>
        </xdr:cNvSpPr>
      </xdr:nvSpPr>
      <xdr:spPr>
        <a:xfrm>
          <a:off x="4404360" y="65067180"/>
          <a:ext cx="18415" cy="1581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12500"/>
    <xdr:sp>
      <xdr:nvSpPr>
        <xdr:cNvPr id="20" name="正方形/長方形 20"/>
        <xdr:cNvSpPr>
          <a:spLocks noChangeArrowheads="1"/>
        </xdr:cNvSpPr>
      </xdr:nvSpPr>
      <xdr:spPr>
        <a:xfrm>
          <a:off x="5459730" y="65082420"/>
          <a:ext cx="18415" cy="2120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4630"/>
    <xdr:sp>
      <xdr:nvSpPr>
        <xdr:cNvPr id="21" name="正方形/長方形 24"/>
        <xdr:cNvSpPr>
          <a:spLocks noChangeArrowheads="1"/>
        </xdr:cNvSpPr>
      </xdr:nvSpPr>
      <xdr:spPr>
        <a:xfrm>
          <a:off x="5505450" y="72961500"/>
          <a:ext cx="20320" cy="21463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12895"/>
    <xdr:sp>
      <xdr:nvSpPr>
        <xdr:cNvPr id="22" name="正方形/長方形 25"/>
        <xdr:cNvSpPr>
          <a:spLocks noChangeArrowheads="1"/>
        </xdr:cNvSpPr>
      </xdr:nvSpPr>
      <xdr:spPr>
        <a:xfrm>
          <a:off x="6850380" y="73860660"/>
          <a:ext cx="18415" cy="21272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2725"/>
    <xdr:sp>
      <xdr:nvSpPr>
        <xdr:cNvPr id="23" name="正方形/長方形 28"/>
        <xdr:cNvSpPr>
          <a:spLocks noChangeArrowheads="1"/>
        </xdr:cNvSpPr>
      </xdr:nvSpPr>
      <xdr:spPr>
        <a:xfrm>
          <a:off x="7393305" y="74394060"/>
          <a:ext cx="18415" cy="21272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8423"/>
    <xdr:sp>
      <xdr:nvSpPr>
        <xdr:cNvPr id="24" name="正方形/長方形 29"/>
        <xdr:cNvSpPr>
          <a:spLocks noChangeArrowheads="1"/>
        </xdr:cNvSpPr>
      </xdr:nvSpPr>
      <xdr:spPr>
        <a:xfrm>
          <a:off x="7660005" y="74721720"/>
          <a:ext cx="18415" cy="1581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17145</xdr:colOff>
      <xdr:row>0</xdr:row>
      <xdr:rowOff>635</xdr:rowOff>
    </xdr:from>
    <xdr:to>
      <xdr:col>16</xdr:col>
      <xdr:colOff>350520</xdr:colOff>
      <xdr:row>26</xdr:row>
      <xdr:rowOff>41910</xdr:rowOff>
    </xdr:to>
    <xdr:pic>
      <xdr:nvPicPr>
        <xdr:cNvPr id="25" name="図形 24" descr="スクリーンショット 2023-08-07 09175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145" y="635"/>
          <a:ext cx="10058400" cy="479615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26</xdr:row>
      <xdr:rowOff>160020</xdr:rowOff>
    </xdr:from>
    <xdr:to>
      <xdr:col>16</xdr:col>
      <xdr:colOff>334010</xdr:colOff>
      <xdr:row>53</xdr:row>
      <xdr:rowOff>19050</xdr:rowOff>
    </xdr:to>
    <xdr:pic>
      <xdr:nvPicPr>
        <xdr:cNvPr id="26" name="図形 25" descr="スクリーンショット 2023-08-07 09201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4914900"/>
          <a:ext cx="10058400" cy="479679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54</xdr:row>
      <xdr:rowOff>74295</xdr:rowOff>
    </xdr:from>
    <xdr:to>
      <xdr:col>16</xdr:col>
      <xdr:colOff>340995</xdr:colOff>
      <xdr:row>80</xdr:row>
      <xdr:rowOff>118745</xdr:rowOff>
    </xdr:to>
    <xdr:pic>
      <xdr:nvPicPr>
        <xdr:cNvPr id="27" name="図形 26" descr="スクリーンショット 2023-08-07 09474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0" y="9949815"/>
          <a:ext cx="10058400" cy="479933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</xdr:colOff>
      <xdr:row>81</xdr:row>
      <xdr:rowOff>169545</xdr:rowOff>
    </xdr:from>
    <xdr:to>
      <xdr:col>16</xdr:col>
      <xdr:colOff>360045</xdr:colOff>
      <xdr:row>108</xdr:row>
      <xdr:rowOff>23495</xdr:rowOff>
    </xdr:to>
    <xdr:pic>
      <xdr:nvPicPr>
        <xdr:cNvPr id="28" name="図形 27" descr="スクリーンショット 2023-08-07 09500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6670" y="14982825"/>
          <a:ext cx="10058400" cy="479171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109</xdr:row>
      <xdr:rowOff>26670</xdr:rowOff>
    </xdr:from>
    <xdr:to>
      <xdr:col>16</xdr:col>
      <xdr:colOff>334010</xdr:colOff>
      <xdr:row>135</xdr:row>
      <xdr:rowOff>88900</xdr:rowOff>
    </xdr:to>
    <xdr:pic>
      <xdr:nvPicPr>
        <xdr:cNvPr id="29" name="図形 28" descr="スクリーンショット 2023-08-07 0952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5" y="19960590"/>
          <a:ext cx="10058400" cy="481711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137</xdr:row>
      <xdr:rowOff>17145</xdr:rowOff>
    </xdr:from>
    <xdr:to>
      <xdr:col>16</xdr:col>
      <xdr:colOff>350520</xdr:colOff>
      <xdr:row>163</xdr:row>
      <xdr:rowOff>75565</xdr:rowOff>
    </xdr:to>
    <xdr:pic>
      <xdr:nvPicPr>
        <xdr:cNvPr id="30" name="図形 29" descr="スクリーンショット 2023-08-07 09583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145" y="25071705"/>
          <a:ext cx="10058400" cy="48133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164</xdr:row>
      <xdr:rowOff>83820</xdr:rowOff>
    </xdr:from>
    <xdr:to>
      <xdr:col>16</xdr:col>
      <xdr:colOff>350520</xdr:colOff>
      <xdr:row>190</xdr:row>
      <xdr:rowOff>123825</xdr:rowOff>
    </xdr:to>
    <xdr:pic>
      <xdr:nvPicPr>
        <xdr:cNvPr id="31" name="図形 30" descr="スクリーンショット 2023-08-07 100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145" y="30076140"/>
          <a:ext cx="10058400" cy="479488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191</xdr:row>
      <xdr:rowOff>160020</xdr:rowOff>
    </xdr:from>
    <xdr:to>
      <xdr:col>16</xdr:col>
      <xdr:colOff>340995</xdr:colOff>
      <xdr:row>218</xdr:row>
      <xdr:rowOff>41910</xdr:rowOff>
    </xdr:to>
    <xdr:pic>
      <xdr:nvPicPr>
        <xdr:cNvPr id="32" name="図形 31" descr="スクリーンショット 2023-08-07 10085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620" y="35090100"/>
          <a:ext cx="10058400" cy="48196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219</xdr:row>
      <xdr:rowOff>7620</xdr:rowOff>
    </xdr:from>
    <xdr:to>
      <xdr:col>16</xdr:col>
      <xdr:colOff>334010</xdr:colOff>
      <xdr:row>245</xdr:row>
      <xdr:rowOff>15875</xdr:rowOff>
    </xdr:to>
    <xdr:pic>
      <xdr:nvPicPr>
        <xdr:cNvPr id="33" name="図形 32" descr="スクリーンショット 2023-08-07 10103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5" y="40058340"/>
          <a:ext cx="10058400" cy="476313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246</xdr:row>
      <xdr:rowOff>26670</xdr:rowOff>
    </xdr:from>
    <xdr:to>
      <xdr:col>16</xdr:col>
      <xdr:colOff>334010</xdr:colOff>
      <xdr:row>272</xdr:row>
      <xdr:rowOff>64135</xdr:rowOff>
    </xdr:to>
    <xdr:pic>
      <xdr:nvPicPr>
        <xdr:cNvPr id="34" name="図形 33" descr="スクリーンショット 2023-08-07 10124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35" y="45015150"/>
          <a:ext cx="10058400" cy="479234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273</xdr:row>
      <xdr:rowOff>64770</xdr:rowOff>
    </xdr:from>
    <xdr:to>
      <xdr:col>16</xdr:col>
      <xdr:colOff>334010</xdr:colOff>
      <xdr:row>299</xdr:row>
      <xdr:rowOff>107315</xdr:rowOff>
    </xdr:to>
    <xdr:pic>
      <xdr:nvPicPr>
        <xdr:cNvPr id="35" name="図形 34" descr="スクリーンショット 2023-08-07 10134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35" y="49991010"/>
          <a:ext cx="10058400" cy="47974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300</xdr:row>
      <xdr:rowOff>150495</xdr:rowOff>
    </xdr:from>
    <xdr:to>
      <xdr:col>16</xdr:col>
      <xdr:colOff>340995</xdr:colOff>
      <xdr:row>327</xdr:row>
      <xdr:rowOff>38100</xdr:rowOff>
    </xdr:to>
    <xdr:pic>
      <xdr:nvPicPr>
        <xdr:cNvPr id="36" name="図形 35" descr="スクリーンショット 2023-08-07 10170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620" y="55014495"/>
          <a:ext cx="10058400" cy="482536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328</xdr:row>
      <xdr:rowOff>26670</xdr:rowOff>
    </xdr:from>
    <xdr:to>
      <xdr:col>16</xdr:col>
      <xdr:colOff>350520</xdr:colOff>
      <xdr:row>354</xdr:row>
      <xdr:rowOff>46990</xdr:rowOff>
    </xdr:to>
    <xdr:pic>
      <xdr:nvPicPr>
        <xdr:cNvPr id="37" name="図形 36" descr="スクリーンショット 2023-08-07 10242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7145" y="60011310"/>
          <a:ext cx="10058400" cy="477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355</xdr:row>
      <xdr:rowOff>74295</xdr:rowOff>
    </xdr:from>
    <xdr:to>
      <xdr:col>16</xdr:col>
      <xdr:colOff>350520</xdr:colOff>
      <xdr:row>381</xdr:row>
      <xdr:rowOff>116840</xdr:rowOff>
    </xdr:to>
    <xdr:pic>
      <xdr:nvPicPr>
        <xdr:cNvPr id="38" name="図形 37" descr="スクリーンショット 2023-08-07 10263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7145" y="64996695"/>
          <a:ext cx="10058400" cy="47974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383</xdr:row>
      <xdr:rowOff>7620</xdr:rowOff>
    </xdr:from>
    <xdr:to>
      <xdr:col>16</xdr:col>
      <xdr:colOff>350520</xdr:colOff>
      <xdr:row>409</xdr:row>
      <xdr:rowOff>22860</xdr:rowOff>
    </xdr:to>
    <xdr:pic>
      <xdr:nvPicPr>
        <xdr:cNvPr id="39" name="図形 38" descr="スクリーンショット 2023-08-07 10293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7145" y="70050660"/>
          <a:ext cx="10058400" cy="477012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</xdr:colOff>
      <xdr:row>410</xdr:row>
      <xdr:rowOff>36195</xdr:rowOff>
    </xdr:from>
    <xdr:to>
      <xdr:col>16</xdr:col>
      <xdr:colOff>360045</xdr:colOff>
      <xdr:row>436</xdr:row>
      <xdr:rowOff>57150</xdr:rowOff>
    </xdr:to>
    <xdr:pic>
      <xdr:nvPicPr>
        <xdr:cNvPr id="40" name="図形 39" descr="スクリーンショット 2023-08-07 10313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6670" y="75016995"/>
          <a:ext cx="10058400" cy="47758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437</xdr:row>
      <xdr:rowOff>121920</xdr:rowOff>
    </xdr:from>
    <xdr:to>
      <xdr:col>16</xdr:col>
      <xdr:colOff>333375</xdr:colOff>
      <xdr:row>463</xdr:row>
      <xdr:rowOff>143510</xdr:rowOff>
    </xdr:to>
    <xdr:pic>
      <xdr:nvPicPr>
        <xdr:cNvPr id="41" name="図形 40" descr="スクリーンショット 2023-08-07 10324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0" y="80040480"/>
          <a:ext cx="10058400" cy="477647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465</xdr:row>
      <xdr:rowOff>93345</xdr:rowOff>
    </xdr:from>
    <xdr:to>
      <xdr:col>16</xdr:col>
      <xdr:colOff>334010</xdr:colOff>
      <xdr:row>491</xdr:row>
      <xdr:rowOff>99695</xdr:rowOff>
    </xdr:to>
    <xdr:pic>
      <xdr:nvPicPr>
        <xdr:cNvPr id="42" name="図形 41" descr="スクリーンショット 2023-08-07 10335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35" y="85132545"/>
          <a:ext cx="10058400" cy="476123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492</xdr:row>
      <xdr:rowOff>179070</xdr:rowOff>
    </xdr:from>
    <xdr:to>
      <xdr:col>16</xdr:col>
      <xdr:colOff>334010</xdr:colOff>
      <xdr:row>519</xdr:row>
      <xdr:rowOff>56515</xdr:rowOff>
    </xdr:to>
    <xdr:pic>
      <xdr:nvPicPr>
        <xdr:cNvPr id="43" name="図形 42" descr="スクリーンショット 2023-08-07 10363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35" y="90156030"/>
          <a:ext cx="10058400" cy="481520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520</xdr:row>
      <xdr:rowOff>160020</xdr:rowOff>
    </xdr:from>
    <xdr:to>
      <xdr:col>16</xdr:col>
      <xdr:colOff>334010</xdr:colOff>
      <xdr:row>547</xdr:row>
      <xdr:rowOff>29210</xdr:rowOff>
    </xdr:to>
    <xdr:pic>
      <xdr:nvPicPr>
        <xdr:cNvPr id="44" name="図形 43" descr="スクリーンショット 2023-08-07 10373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35" y="95257620"/>
          <a:ext cx="10058400" cy="48069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548</xdr:row>
      <xdr:rowOff>45720</xdr:rowOff>
    </xdr:from>
    <xdr:to>
      <xdr:col>16</xdr:col>
      <xdr:colOff>334010</xdr:colOff>
      <xdr:row>574</xdr:row>
      <xdr:rowOff>90805</xdr:rowOff>
    </xdr:to>
    <xdr:pic>
      <xdr:nvPicPr>
        <xdr:cNvPr id="45" name="図形 44" descr="スクリーンショット 2023-08-07 104128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35" y="100263960"/>
          <a:ext cx="10058400" cy="479996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576</xdr:row>
      <xdr:rowOff>26670</xdr:rowOff>
    </xdr:from>
    <xdr:to>
      <xdr:col>16</xdr:col>
      <xdr:colOff>350520</xdr:colOff>
      <xdr:row>602</xdr:row>
      <xdr:rowOff>97155</xdr:rowOff>
    </xdr:to>
    <xdr:pic>
      <xdr:nvPicPr>
        <xdr:cNvPr id="46" name="図形 45" descr="スクリーンショット 2023-08-07 10431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7145" y="105365550"/>
          <a:ext cx="10058400" cy="482536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604</xdr:row>
      <xdr:rowOff>7620</xdr:rowOff>
    </xdr:from>
    <xdr:to>
      <xdr:col>16</xdr:col>
      <xdr:colOff>340995</xdr:colOff>
      <xdr:row>630</xdr:row>
      <xdr:rowOff>47625</xdr:rowOff>
    </xdr:to>
    <xdr:pic>
      <xdr:nvPicPr>
        <xdr:cNvPr id="47" name="図形 46" descr="スクリーンショット 2023-08-07 10435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620" y="110467140"/>
          <a:ext cx="10058400" cy="479488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631</xdr:row>
      <xdr:rowOff>169545</xdr:rowOff>
    </xdr:from>
    <xdr:to>
      <xdr:col>16</xdr:col>
      <xdr:colOff>334010</xdr:colOff>
      <xdr:row>658</xdr:row>
      <xdr:rowOff>23495</xdr:rowOff>
    </xdr:to>
    <xdr:pic>
      <xdr:nvPicPr>
        <xdr:cNvPr id="48" name="図形 47" descr="スクリーンショット 2023-08-07 10480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35" y="115566825"/>
          <a:ext cx="10058400" cy="479171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659</xdr:row>
      <xdr:rowOff>179070</xdr:rowOff>
    </xdr:from>
    <xdr:to>
      <xdr:col>16</xdr:col>
      <xdr:colOff>334010</xdr:colOff>
      <xdr:row>686</xdr:row>
      <xdr:rowOff>16510</xdr:rowOff>
    </xdr:to>
    <xdr:pic>
      <xdr:nvPicPr>
        <xdr:cNvPr id="49" name="図形 48" descr="スクリーンショット 2023-08-07 105230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35" y="120696990"/>
          <a:ext cx="10058400" cy="477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686</xdr:row>
      <xdr:rowOff>169545</xdr:rowOff>
    </xdr:from>
    <xdr:to>
      <xdr:col>16</xdr:col>
      <xdr:colOff>350520</xdr:colOff>
      <xdr:row>713</xdr:row>
      <xdr:rowOff>48260</xdr:rowOff>
    </xdr:to>
    <xdr:pic>
      <xdr:nvPicPr>
        <xdr:cNvPr id="50" name="図形 49" descr="スクリーンショット 2023-08-07 10551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7145" y="125625225"/>
          <a:ext cx="10058400" cy="481647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714</xdr:row>
      <xdr:rowOff>150495</xdr:rowOff>
    </xdr:from>
    <xdr:to>
      <xdr:col>16</xdr:col>
      <xdr:colOff>334010</xdr:colOff>
      <xdr:row>741</xdr:row>
      <xdr:rowOff>26035</xdr:rowOff>
    </xdr:to>
    <xdr:pic>
      <xdr:nvPicPr>
        <xdr:cNvPr id="51" name="図形 50" descr="スクリーンショット 2023-08-07 10564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635" y="130726815"/>
          <a:ext cx="10058400" cy="48133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742</xdr:row>
      <xdr:rowOff>45720</xdr:rowOff>
    </xdr:from>
    <xdr:to>
      <xdr:col>16</xdr:col>
      <xdr:colOff>340995</xdr:colOff>
      <xdr:row>768</xdr:row>
      <xdr:rowOff>97155</xdr:rowOff>
    </xdr:to>
    <xdr:pic>
      <xdr:nvPicPr>
        <xdr:cNvPr id="52" name="図形 51" descr="スクリーンショット 2023-08-07 11085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7620" y="135742680"/>
          <a:ext cx="10058400" cy="480631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769</xdr:row>
      <xdr:rowOff>150495</xdr:rowOff>
    </xdr:from>
    <xdr:to>
      <xdr:col>16</xdr:col>
      <xdr:colOff>350520</xdr:colOff>
      <xdr:row>796</xdr:row>
      <xdr:rowOff>9525</xdr:rowOff>
    </xdr:to>
    <xdr:pic>
      <xdr:nvPicPr>
        <xdr:cNvPr id="53" name="図形 52" descr="スクリーンショット 2023-08-07 111852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7145" y="140785215"/>
          <a:ext cx="10058400" cy="479679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797</xdr:row>
      <xdr:rowOff>83820</xdr:rowOff>
    </xdr:from>
    <xdr:to>
      <xdr:col>16</xdr:col>
      <xdr:colOff>379095</xdr:colOff>
      <xdr:row>823</xdr:row>
      <xdr:rowOff>118745</xdr:rowOff>
    </xdr:to>
    <xdr:pic>
      <xdr:nvPicPr>
        <xdr:cNvPr id="54" name="図形 53" descr="スクリーンショット 2023-08-07 111807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5720" y="145839180"/>
          <a:ext cx="10058400" cy="47898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4"/>
  <sheetViews>
    <sheetView tabSelected="1" workbookViewId="0">
      <pane xSplit="1" ySplit="8" topLeftCell="B9" activePane="bottomRight" state="frozen"/>
      <selection/>
      <selection pane="topRight"/>
      <selection pane="bottomLeft"/>
      <selection pane="bottomRight" activeCell="K11" sqref="K11"/>
    </sheetView>
  </sheetViews>
  <sheetFormatPr defaultColWidth="9" defaultRowHeight="18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3">
      <c r="A1" s="17" t="s">
        <v>0</v>
      </c>
      <c r="C1" t="s">
        <v>1</v>
      </c>
    </row>
    <row r="2" spans="1:3">
      <c r="A2" s="17" t="s">
        <v>2</v>
      </c>
      <c r="C2" t="s">
        <v>3</v>
      </c>
    </row>
    <row r="3" spans="1:3">
      <c r="A3" s="17" t="s">
        <v>4</v>
      </c>
      <c r="C3" s="18">
        <v>100000</v>
      </c>
    </row>
    <row r="4" spans="1:3">
      <c r="A4" s="17" t="s">
        <v>5</v>
      </c>
      <c r="C4" s="18" t="s">
        <v>6</v>
      </c>
    </row>
    <row r="5" ht="18.75" spans="1:3">
      <c r="A5" s="17" t="s">
        <v>7</v>
      </c>
      <c r="C5" s="18" t="s">
        <v>8</v>
      </c>
    </row>
    <row r="6" ht="18.75" spans="1:15">
      <c r="A6" s="19" t="s">
        <v>9</v>
      </c>
      <c r="B6" s="19" t="s">
        <v>10</v>
      </c>
      <c r="C6" s="19" t="s">
        <v>10</v>
      </c>
      <c r="D6" s="20" t="s">
        <v>11</v>
      </c>
      <c r="E6" s="21"/>
      <c r="F6" s="22"/>
      <c r="G6" s="23" t="s">
        <v>12</v>
      </c>
      <c r="H6" s="24"/>
      <c r="I6" s="73"/>
      <c r="J6" s="23" t="s">
        <v>13</v>
      </c>
      <c r="K6" s="24"/>
      <c r="L6" s="73"/>
      <c r="M6" s="23" t="s">
        <v>14</v>
      </c>
      <c r="N6" s="24"/>
      <c r="O6" s="73"/>
    </row>
    <row r="7" ht="18.75" spans="1:15">
      <c r="A7" s="25"/>
      <c r="B7" s="25" t="s">
        <v>15</v>
      </c>
      <c r="C7" s="26" t="s">
        <v>16</v>
      </c>
      <c r="D7" s="27">
        <v>1.27</v>
      </c>
      <c r="E7" s="28">
        <v>1.5</v>
      </c>
      <c r="F7" s="29">
        <v>2</v>
      </c>
      <c r="G7" s="27">
        <v>1.27</v>
      </c>
      <c r="H7" s="28">
        <v>1.5</v>
      </c>
      <c r="I7" s="29">
        <v>2</v>
      </c>
      <c r="J7" s="27">
        <v>1.27</v>
      </c>
      <c r="K7" s="28">
        <v>1.5</v>
      </c>
      <c r="L7" s="29">
        <v>2</v>
      </c>
      <c r="M7" s="27">
        <v>1.27</v>
      </c>
      <c r="N7" s="28">
        <v>1.5</v>
      </c>
      <c r="O7" s="29">
        <v>2</v>
      </c>
    </row>
    <row r="8" spans="1:15">
      <c r="A8" s="30" t="s">
        <v>17</v>
      </c>
      <c r="B8" s="31"/>
      <c r="C8" s="32"/>
      <c r="D8" s="33"/>
      <c r="E8" s="34"/>
      <c r="F8" s="35"/>
      <c r="G8" s="36">
        <f>C3</f>
        <v>100000</v>
      </c>
      <c r="H8" s="37">
        <f>C3</f>
        <v>100000</v>
      </c>
      <c r="I8" s="74">
        <f>C3</f>
        <v>100000</v>
      </c>
      <c r="J8" s="75" t="s">
        <v>13</v>
      </c>
      <c r="K8" s="76"/>
      <c r="L8" s="77"/>
      <c r="M8" s="75"/>
      <c r="N8" s="76"/>
      <c r="O8" s="77"/>
    </row>
    <row r="9" ht="18.75" spans="1:18">
      <c r="A9" s="38">
        <v>1</v>
      </c>
      <c r="B9" s="39" t="s">
        <v>18</v>
      </c>
      <c r="C9" s="40">
        <v>1</v>
      </c>
      <c r="D9" s="41">
        <v>-1</v>
      </c>
      <c r="E9" s="42">
        <v>-1</v>
      </c>
      <c r="F9" s="43">
        <v>-1</v>
      </c>
      <c r="G9" s="44">
        <f>IF(D9="","",G8+M9)</f>
        <v>97000</v>
      </c>
      <c r="H9" s="44">
        <f t="shared" ref="H9" si="0">IF(E9="","",H8+N9)</f>
        <v>97000</v>
      </c>
      <c r="I9" s="44">
        <f t="shared" ref="I9" si="1">IF(F9="","",I8+O9)</f>
        <v>97000</v>
      </c>
      <c r="J9" s="78">
        <f>IF(G8="","",G8*0.03)</f>
        <v>3000</v>
      </c>
      <c r="K9" s="79">
        <f>IF(H8="","",H8*0.03)</f>
        <v>3000</v>
      </c>
      <c r="L9" s="80">
        <f>IF(I8="","",I8*0.03)</f>
        <v>3000</v>
      </c>
      <c r="M9" s="78">
        <f>IF(D9="","",J9*D9)</f>
        <v>-3000</v>
      </c>
      <c r="N9" s="79">
        <f>IF(E9="","",K9*E9)</f>
        <v>-3000</v>
      </c>
      <c r="O9" s="80">
        <f>IF(F9="","",L9*F9)</f>
        <v>-3000</v>
      </c>
      <c r="P9" s="81"/>
      <c r="Q9" s="81"/>
      <c r="R9" s="81"/>
    </row>
    <row r="10" spans="1:18">
      <c r="A10" s="38">
        <v>2</v>
      </c>
      <c r="B10" s="45" t="s">
        <v>19</v>
      </c>
      <c r="C10" s="46">
        <v>1</v>
      </c>
      <c r="D10" s="41">
        <v>-1</v>
      </c>
      <c r="E10" s="47">
        <v>-1</v>
      </c>
      <c r="F10" s="48">
        <v>-1</v>
      </c>
      <c r="G10" s="44">
        <f t="shared" ref="G10:G43" si="2">IF(D10="","",G9+M10)</f>
        <v>94090</v>
      </c>
      <c r="H10" s="44">
        <f t="shared" ref="H10:H42" si="3">IF(E10="","",H9+N10)</f>
        <v>94090</v>
      </c>
      <c r="I10" s="44">
        <f t="shared" ref="I10:I42" si="4">IF(F10="","",I9+O10)</f>
        <v>94090</v>
      </c>
      <c r="J10" s="82">
        <f t="shared" ref="J10:J12" si="5">IF(G9="","",G9*0.03)</f>
        <v>2910</v>
      </c>
      <c r="K10" s="83">
        <f t="shared" ref="K10:K12" si="6">IF(H9="","",H9*0.03)</f>
        <v>2910</v>
      </c>
      <c r="L10" s="84">
        <f t="shared" ref="L10:L12" si="7">IF(I9="","",I9*0.03)</f>
        <v>2910</v>
      </c>
      <c r="M10" s="82">
        <f t="shared" ref="M10:M12" si="8">IF(D10="","",J10*D10)</f>
        <v>-2910</v>
      </c>
      <c r="N10" s="83">
        <f t="shared" ref="N10:N12" si="9">IF(E10="","",K10*E10)</f>
        <v>-2910</v>
      </c>
      <c r="O10" s="84">
        <f t="shared" ref="O10:O12" si="10">IF(F10="","",L10*F10)</f>
        <v>-2910</v>
      </c>
      <c r="P10" s="81"/>
      <c r="Q10" s="81"/>
      <c r="R10" s="81"/>
    </row>
    <row r="11" spans="1:18">
      <c r="A11" s="38">
        <v>3</v>
      </c>
      <c r="B11" s="45" t="s">
        <v>20</v>
      </c>
      <c r="C11" s="46">
        <v>2</v>
      </c>
      <c r="D11" s="49">
        <v>1.27</v>
      </c>
      <c r="E11" s="47">
        <v>1.5</v>
      </c>
      <c r="F11" s="50">
        <v>2</v>
      </c>
      <c r="G11" s="44">
        <f t="shared" si="2"/>
        <v>97674.829</v>
      </c>
      <c r="H11" s="44">
        <f t="shared" si="3"/>
        <v>98324.05</v>
      </c>
      <c r="I11" s="44">
        <f t="shared" si="4"/>
        <v>99735.4</v>
      </c>
      <c r="J11" s="82">
        <f t="shared" si="5"/>
        <v>2822.7</v>
      </c>
      <c r="K11" s="83">
        <f t="shared" si="6"/>
        <v>2822.7</v>
      </c>
      <c r="L11" s="84">
        <f t="shared" si="7"/>
        <v>2822.7</v>
      </c>
      <c r="M11" s="82">
        <f t="shared" si="8"/>
        <v>3584.829</v>
      </c>
      <c r="N11" s="83">
        <f t="shared" si="9"/>
        <v>4234.05</v>
      </c>
      <c r="O11" s="84">
        <f t="shared" si="10"/>
        <v>5645.4</v>
      </c>
      <c r="P11" s="81"/>
      <c r="Q11" s="81"/>
      <c r="R11" s="81"/>
    </row>
    <row r="12" spans="1:18">
      <c r="A12" s="38">
        <v>4</v>
      </c>
      <c r="B12" s="45" t="s">
        <v>21</v>
      </c>
      <c r="C12" s="46">
        <v>1</v>
      </c>
      <c r="D12" s="49">
        <v>-1</v>
      </c>
      <c r="E12" s="47">
        <v>-1</v>
      </c>
      <c r="F12" s="48">
        <v>-1</v>
      </c>
      <c r="G12" s="44">
        <f t="shared" si="2"/>
        <v>94744.58413</v>
      </c>
      <c r="H12" s="44">
        <f t="shared" si="3"/>
        <v>95374.3285</v>
      </c>
      <c r="I12" s="44">
        <f t="shared" si="4"/>
        <v>96743.338</v>
      </c>
      <c r="J12" s="82">
        <f t="shared" si="5"/>
        <v>2930.24487</v>
      </c>
      <c r="K12" s="83">
        <f t="shared" si="6"/>
        <v>2949.7215</v>
      </c>
      <c r="L12" s="84">
        <f t="shared" si="7"/>
        <v>2992.062</v>
      </c>
      <c r="M12" s="82">
        <f t="shared" si="8"/>
        <v>-2930.24487</v>
      </c>
      <c r="N12" s="83">
        <f t="shared" si="9"/>
        <v>-2949.7215</v>
      </c>
      <c r="O12" s="84">
        <f t="shared" si="10"/>
        <v>-2992.062</v>
      </c>
      <c r="P12" s="81"/>
      <c r="Q12" s="81"/>
      <c r="R12" s="81"/>
    </row>
    <row r="13" spans="1:18">
      <c r="A13" s="38">
        <v>5</v>
      </c>
      <c r="B13" s="45" t="s">
        <v>22</v>
      </c>
      <c r="C13" s="46">
        <v>1</v>
      </c>
      <c r="D13" s="49">
        <v>-1</v>
      </c>
      <c r="E13" s="47">
        <v>-1</v>
      </c>
      <c r="F13" s="50">
        <v>-1</v>
      </c>
      <c r="G13" s="44">
        <f t="shared" si="2"/>
        <v>91902.2466061</v>
      </c>
      <c r="H13" s="44">
        <f t="shared" si="3"/>
        <v>92513.098645</v>
      </c>
      <c r="I13" s="44">
        <f t="shared" si="4"/>
        <v>93841.03786</v>
      </c>
      <c r="J13" s="82">
        <f t="shared" ref="J13:J58" si="11">IF(G12="","",G12*0.03)</f>
        <v>2842.3375239</v>
      </c>
      <c r="K13" s="83">
        <f t="shared" ref="K13:K58" si="12">IF(H12="","",H12*0.03)</f>
        <v>2861.229855</v>
      </c>
      <c r="L13" s="84">
        <f t="shared" ref="L13:L58" si="13">IF(I12="","",I12*0.03)</f>
        <v>2902.30014</v>
      </c>
      <c r="M13" s="82">
        <f t="shared" ref="M13:M58" si="14">IF(D13="","",J13*D13)</f>
        <v>-2842.3375239</v>
      </c>
      <c r="N13" s="83">
        <f t="shared" ref="N13:N58" si="15">IF(E13="","",K13*E13)</f>
        <v>-2861.229855</v>
      </c>
      <c r="O13" s="84">
        <f t="shared" ref="O13:O58" si="16">IF(F13="","",L13*F13)</f>
        <v>-2902.30014</v>
      </c>
      <c r="P13" s="81"/>
      <c r="Q13" s="81"/>
      <c r="R13" s="81"/>
    </row>
    <row r="14" spans="1:18">
      <c r="A14" s="38">
        <v>6</v>
      </c>
      <c r="B14" s="45" t="s">
        <v>23</v>
      </c>
      <c r="C14" s="46">
        <v>1</v>
      </c>
      <c r="D14" s="49">
        <v>1.27</v>
      </c>
      <c r="E14" s="47">
        <v>1.5</v>
      </c>
      <c r="F14" s="48">
        <v>-1</v>
      </c>
      <c r="G14" s="44">
        <f t="shared" si="2"/>
        <v>95403.7222017924</v>
      </c>
      <c r="H14" s="44">
        <f t="shared" si="3"/>
        <v>96676.188084025</v>
      </c>
      <c r="I14" s="44">
        <f t="shared" si="4"/>
        <v>91025.8067242</v>
      </c>
      <c r="J14" s="82">
        <f t="shared" si="11"/>
        <v>2757.067398183</v>
      </c>
      <c r="K14" s="83">
        <f t="shared" si="12"/>
        <v>2775.39295935</v>
      </c>
      <c r="L14" s="84">
        <f t="shared" si="13"/>
        <v>2815.2311358</v>
      </c>
      <c r="M14" s="82">
        <f t="shared" si="14"/>
        <v>3501.47559569241</v>
      </c>
      <c r="N14" s="83">
        <f t="shared" si="15"/>
        <v>4163.089439025</v>
      </c>
      <c r="O14" s="84">
        <f t="shared" si="16"/>
        <v>-2815.2311358</v>
      </c>
      <c r="P14" s="81"/>
      <c r="Q14" s="81"/>
      <c r="R14" s="81"/>
    </row>
    <row r="15" spans="1:18">
      <c r="A15" s="38">
        <v>7</v>
      </c>
      <c r="B15" s="45" t="s">
        <v>24</v>
      </c>
      <c r="C15" s="46">
        <v>1</v>
      </c>
      <c r="D15" s="49">
        <v>1.27</v>
      </c>
      <c r="E15" s="47">
        <v>1.5</v>
      </c>
      <c r="F15" s="48">
        <v>-1</v>
      </c>
      <c r="G15" s="44">
        <f t="shared" si="2"/>
        <v>99038.6040176807</v>
      </c>
      <c r="H15" s="44">
        <f t="shared" si="3"/>
        <v>101026.616547806</v>
      </c>
      <c r="I15" s="44">
        <f t="shared" si="4"/>
        <v>88295.032522474</v>
      </c>
      <c r="J15" s="82">
        <f t="shared" si="11"/>
        <v>2862.11166605377</v>
      </c>
      <c r="K15" s="83">
        <f t="shared" si="12"/>
        <v>2900.28564252075</v>
      </c>
      <c r="L15" s="84">
        <f t="shared" si="13"/>
        <v>2730.774201726</v>
      </c>
      <c r="M15" s="82">
        <f t="shared" si="14"/>
        <v>3634.88181588829</v>
      </c>
      <c r="N15" s="83">
        <f t="shared" si="15"/>
        <v>4350.42846378113</v>
      </c>
      <c r="O15" s="84">
        <f t="shared" si="16"/>
        <v>-2730.774201726</v>
      </c>
      <c r="P15" s="81"/>
      <c r="Q15" s="81"/>
      <c r="R15" s="81"/>
    </row>
    <row r="16" spans="1:18">
      <c r="A16" s="38">
        <v>8</v>
      </c>
      <c r="B16" s="45" t="s">
        <v>25</v>
      </c>
      <c r="C16" s="46">
        <v>1</v>
      </c>
      <c r="D16" s="49">
        <v>1.27</v>
      </c>
      <c r="E16" s="47">
        <v>-1</v>
      </c>
      <c r="F16" s="48">
        <v>-1</v>
      </c>
      <c r="G16" s="44">
        <f t="shared" si="2"/>
        <v>102811.974830754</v>
      </c>
      <c r="H16" s="44">
        <f t="shared" si="3"/>
        <v>97995.8180513719</v>
      </c>
      <c r="I16" s="44">
        <f t="shared" si="4"/>
        <v>85646.1815467998</v>
      </c>
      <c r="J16" s="82">
        <f t="shared" si="11"/>
        <v>2971.15812053042</v>
      </c>
      <c r="K16" s="83">
        <f t="shared" si="12"/>
        <v>3030.79849643418</v>
      </c>
      <c r="L16" s="84">
        <f t="shared" si="13"/>
        <v>2648.85097567422</v>
      </c>
      <c r="M16" s="82">
        <f t="shared" si="14"/>
        <v>3773.37081307363</v>
      </c>
      <c r="N16" s="83">
        <f t="shared" si="15"/>
        <v>-3030.79849643418</v>
      </c>
      <c r="O16" s="84">
        <f t="shared" si="16"/>
        <v>-2648.85097567422</v>
      </c>
      <c r="P16" s="81"/>
      <c r="Q16" s="81"/>
      <c r="R16" s="81"/>
    </row>
    <row r="17" spans="1:18">
      <c r="A17" s="38">
        <v>9</v>
      </c>
      <c r="B17" s="45" t="s">
        <v>26</v>
      </c>
      <c r="C17" s="46">
        <v>1</v>
      </c>
      <c r="D17" s="49">
        <v>1.27</v>
      </c>
      <c r="E17" s="47">
        <v>1.5</v>
      </c>
      <c r="F17" s="48">
        <v>2</v>
      </c>
      <c r="G17" s="44">
        <f t="shared" si="2"/>
        <v>106729.111071806</v>
      </c>
      <c r="H17" s="44">
        <f t="shared" si="3"/>
        <v>102405.629863684</v>
      </c>
      <c r="I17" s="44">
        <f t="shared" si="4"/>
        <v>90784.9524396077</v>
      </c>
      <c r="J17" s="82">
        <f t="shared" si="11"/>
        <v>3084.35924492263</v>
      </c>
      <c r="K17" s="83">
        <f t="shared" si="12"/>
        <v>2939.87454154116</v>
      </c>
      <c r="L17" s="84">
        <f t="shared" si="13"/>
        <v>2569.38544640399</v>
      </c>
      <c r="M17" s="82">
        <f t="shared" si="14"/>
        <v>3917.13624105174</v>
      </c>
      <c r="N17" s="83">
        <f t="shared" si="15"/>
        <v>4409.81181231174</v>
      </c>
      <c r="O17" s="84">
        <f t="shared" si="16"/>
        <v>5138.77089280799</v>
      </c>
      <c r="P17" s="81"/>
      <c r="Q17" s="81"/>
      <c r="R17" s="81"/>
    </row>
    <row r="18" spans="1:18">
      <c r="A18" s="38">
        <v>10</v>
      </c>
      <c r="B18" s="45" t="s">
        <v>27</v>
      </c>
      <c r="C18" s="46">
        <v>1</v>
      </c>
      <c r="D18" s="49">
        <v>-1</v>
      </c>
      <c r="E18" s="47">
        <v>-1</v>
      </c>
      <c r="F18" s="48">
        <v>-1</v>
      </c>
      <c r="G18" s="44">
        <f t="shared" si="2"/>
        <v>103527.237739652</v>
      </c>
      <c r="H18" s="44">
        <f t="shared" si="3"/>
        <v>99333.4609677732</v>
      </c>
      <c r="I18" s="44">
        <f t="shared" si="4"/>
        <v>88061.4038664195</v>
      </c>
      <c r="J18" s="82">
        <f t="shared" si="11"/>
        <v>3201.87333215418</v>
      </c>
      <c r="K18" s="83">
        <f t="shared" si="12"/>
        <v>3072.16889591051</v>
      </c>
      <c r="L18" s="84">
        <f t="shared" si="13"/>
        <v>2723.54857318823</v>
      </c>
      <c r="M18" s="82">
        <f t="shared" si="14"/>
        <v>-3201.87333215418</v>
      </c>
      <c r="N18" s="83">
        <f t="shared" si="15"/>
        <v>-3072.16889591051</v>
      </c>
      <c r="O18" s="84">
        <f t="shared" si="16"/>
        <v>-2723.54857318823</v>
      </c>
      <c r="P18" s="81"/>
      <c r="Q18" s="81"/>
      <c r="R18" s="81"/>
    </row>
    <row r="19" spans="1:18">
      <c r="A19" s="38">
        <v>11</v>
      </c>
      <c r="B19" s="45" t="s">
        <v>28</v>
      </c>
      <c r="C19" s="46">
        <v>1</v>
      </c>
      <c r="D19" s="49">
        <v>-1</v>
      </c>
      <c r="E19" s="47">
        <v>-1</v>
      </c>
      <c r="F19" s="48">
        <v>-1</v>
      </c>
      <c r="G19" s="44">
        <f t="shared" si="2"/>
        <v>100421.420607462</v>
      </c>
      <c r="H19" s="44">
        <f t="shared" si="3"/>
        <v>96353.45713874</v>
      </c>
      <c r="I19" s="44">
        <f t="shared" si="4"/>
        <v>85419.5617504269</v>
      </c>
      <c r="J19" s="82">
        <f t="shared" si="11"/>
        <v>3105.81713218956</v>
      </c>
      <c r="K19" s="83">
        <f t="shared" si="12"/>
        <v>2980.00382903319</v>
      </c>
      <c r="L19" s="84">
        <f t="shared" si="13"/>
        <v>2641.84211599259</v>
      </c>
      <c r="M19" s="82">
        <f t="shared" si="14"/>
        <v>-3105.81713218956</v>
      </c>
      <c r="N19" s="83">
        <f t="shared" si="15"/>
        <v>-2980.00382903319</v>
      </c>
      <c r="O19" s="84">
        <f t="shared" si="16"/>
        <v>-2641.84211599259</v>
      </c>
      <c r="P19" s="81"/>
      <c r="Q19" s="81"/>
      <c r="R19" s="81"/>
    </row>
    <row r="20" spans="1:18">
      <c r="A20" s="38">
        <v>12</v>
      </c>
      <c r="B20" s="45" t="s">
        <v>29</v>
      </c>
      <c r="C20" s="46">
        <v>1</v>
      </c>
      <c r="D20" s="49">
        <v>1.27</v>
      </c>
      <c r="E20" s="47">
        <v>1.5</v>
      </c>
      <c r="F20" s="48">
        <v>2</v>
      </c>
      <c r="G20" s="44">
        <f t="shared" si="2"/>
        <v>104247.476732607</v>
      </c>
      <c r="H20" s="44">
        <f t="shared" si="3"/>
        <v>100689.362709983</v>
      </c>
      <c r="I20" s="44">
        <f t="shared" si="4"/>
        <v>90544.7354554526</v>
      </c>
      <c r="J20" s="82">
        <f t="shared" si="11"/>
        <v>3012.64261822387</v>
      </c>
      <c r="K20" s="83">
        <f t="shared" si="12"/>
        <v>2890.6037141622</v>
      </c>
      <c r="L20" s="84">
        <f t="shared" si="13"/>
        <v>2562.58685251281</v>
      </c>
      <c r="M20" s="82">
        <f t="shared" si="14"/>
        <v>3826.05612514432</v>
      </c>
      <c r="N20" s="83">
        <f t="shared" si="15"/>
        <v>4335.9055712433</v>
      </c>
      <c r="O20" s="84">
        <f t="shared" si="16"/>
        <v>5125.17370502562</v>
      </c>
      <c r="P20" s="81"/>
      <c r="Q20" s="81"/>
      <c r="R20" s="81"/>
    </row>
    <row r="21" spans="1:18">
      <c r="A21" s="38">
        <v>13</v>
      </c>
      <c r="B21" s="45" t="s">
        <v>29</v>
      </c>
      <c r="C21" s="46">
        <v>1</v>
      </c>
      <c r="D21" s="49">
        <v>-1</v>
      </c>
      <c r="E21" s="47">
        <v>-1</v>
      </c>
      <c r="F21" s="48">
        <v>-1</v>
      </c>
      <c r="G21" s="44">
        <f t="shared" si="2"/>
        <v>101120.052430628</v>
      </c>
      <c r="H21" s="44">
        <f t="shared" si="3"/>
        <v>97668.6818286838</v>
      </c>
      <c r="I21" s="44">
        <f t="shared" si="4"/>
        <v>87828.393391789</v>
      </c>
      <c r="J21" s="82">
        <f t="shared" si="11"/>
        <v>3127.4243019782</v>
      </c>
      <c r="K21" s="83">
        <f t="shared" si="12"/>
        <v>3020.6808812995</v>
      </c>
      <c r="L21" s="84">
        <f t="shared" si="13"/>
        <v>2716.34206366358</v>
      </c>
      <c r="M21" s="82">
        <f t="shared" si="14"/>
        <v>-3127.4243019782</v>
      </c>
      <c r="N21" s="83">
        <f t="shared" si="15"/>
        <v>-3020.6808812995</v>
      </c>
      <c r="O21" s="84">
        <f t="shared" si="16"/>
        <v>-2716.34206366358</v>
      </c>
      <c r="P21" s="81"/>
      <c r="Q21" s="81"/>
      <c r="R21" s="81"/>
    </row>
    <row r="22" spans="1:18">
      <c r="A22" s="38">
        <v>14</v>
      </c>
      <c r="B22" s="45" t="s">
        <v>29</v>
      </c>
      <c r="C22" s="46">
        <v>1</v>
      </c>
      <c r="D22" s="49">
        <v>1.27</v>
      </c>
      <c r="E22" s="47">
        <v>1.5</v>
      </c>
      <c r="F22" s="48">
        <v>2</v>
      </c>
      <c r="G22" s="44">
        <f t="shared" si="2"/>
        <v>104972.726428235</v>
      </c>
      <c r="H22" s="44">
        <f t="shared" si="3"/>
        <v>102063.772510975</v>
      </c>
      <c r="I22" s="44">
        <f t="shared" si="4"/>
        <v>93098.0969952963</v>
      </c>
      <c r="J22" s="82">
        <f t="shared" si="11"/>
        <v>3033.60157291885</v>
      </c>
      <c r="K22" s="83">
        <f t="shared" si="12"/>
        <v>2930.06045486051</v>
      </c>
      <c r="L22" s="84">
        <f t="shared" si="13"/>
        <v>2634.85180175367</v>
      </c>
      <c r="M22" s="82">
        <f t="shared" si="14"/>
        <v>3852.67399760694</v>
      </c>
      <c r="N22" s="83">
        <f t="shared" si="15"/>
        <v>4395.09068229077</v>
      </c>
      <c r="O22" s="84">
        <f t="shared" si="16"/>
        <v>5269.70360350734</v>
      </c>
      <c r="P22" s="81"/>
      <c r="Q22" s="81"/>
      <c r="R22" s="81"/>
    </row>
    <row r="23" spans="1:18">
      <c r="A23" s="38">
        <v>15</v>
      </c>
      <c r="B23" s="45" t="s">
        <v>29</v>
      </c>
      <c r="C23" s="46">
        <v>1</v>
      </c>
      <c r="D23" s="49">
        <v>-1</v>
      </c>
      <c r="E23" s="47">
        <v>-1</v>
      </c>
      <c r="F23" s="50">
        <v>-1</v>
      </c>
      <c r="G23" s="44">
        <f t="shared" si="2"/>
        <v>101823.544635388</v>
      </c>
      <c r="H23" s="44">
        <f t="shared" si="3"/>
        <v>99001.8593356453</v>
      </c>
      <c r="I23" s="44">
        <f t="shared" si="4"/>
        <v>90305.1540854374</v>
      </c>
      <c r="J23" s="82">
        <f t="shared" si="11"/>
        <v>3149.18179284706</v>
      </c>
      <c r="K23" s="83">
        <f t="shared" si="12"/>
        <v>3061.91317532924</v>
      </c>
      <c r="L23" s="84">
        <f t="shared" si="13"/>
        <v>2792.94290985889</v>
      </c>
      <c r="M23" s="82">
        <f t="shared" si="14"/>
        <v>-3149.18179284706</v>
      </c>
      <c r="N23" s="83">
        <f t="shared" si="15"/>
        <v>-3061.91317532924</v>
      </c>
      <c r="O23" s="84">
        <f t="shared" si="16"/>
        <v>-2792.94290985889</v>
      </c>
      <c r="P23" s="81"/>
      <c r="Q23" s="81"/>
      <c r="R23" s="81"/>
    </row>
    <row r="24" spans="1:18">
      <c r="A24" s="38">
        <v>16</v>
      </c>
      <c r="B24" s="45" t="s">
        <v>29</v>
      </c>
      <c r="C24" s="46">
        <v>1</v>
      </c>
      <c r="D24" s="49">
        <v>1.27</v>
      </c>
      <c r="E24" s="47">
        <v>-1</v>
      </c>
      <c r="F24" s="48">
        <v>-1</v>
      </c>
      <c r="G24" s="44">
        <f t="shared" si="2"/>
        <v>105703.021685997</v>
      </c>
      <c r="H24" s="44">
        <f t="shared" si="3"/>
        <v>96031.8035555759</v>
      </c>
      <c r="I24" s="44">
        <f t="shared" si="4"/>
        <v>87595.9994628743</v>
      </c>
      <c r="J24" s="82">
        <f t="shared" si="11"/>
        <v>3054.70633906165</v>
      </c>
      <c r="K24" s="83">
        <f t="shared" si="12"/>
        <v>2970.05578006936</v>
      </c>
      <c r="L24" s="84">
        <f t="shared" si="13"/>
        <v>2709.15462256312</v>
      </c>
      <c r="M24" s="82">
        <f t="shared" si="14"/>
        <v>3879.4770506083</v>
      </c>
      <c r="N24" s="83">
        <f t="shared" si="15"/>
        <v>-2970.05578006936</v>
      </c>
      <c r="O24" s="84">
        <f t="shared" si="16"/>
        <v>-2709.15462256312</v>
      </c>
      <c r="P24" s="81" t="s">
        <v>30</v>
      </c>
      <c r="Q24" s="81"/>
      <c r="R24" s="81"/>
    </row>
    <row r="25" spans="1:18">
      <c r="A25" s="38">
        <v>17</v>
      </c>
      <c r="B25" s="45" t="s">
        <v>31</v>
      </c>
      <c r="C25" s="46">
        <v>1</v>
      </c>
      <c r="D25" s="49">
        <v>-1</v>
      </c>
      <c r="E25" s="47">
        <v>-1</v>
      </c>
      <c r="F25" s="48">
        <v>-1</v>
      </c>
      <c r="G25" s="44">
        <f t="shared" si="2"/>
        <v>102531.931035417</v>
      </c>
      <c r="H25" s="44">
        <f t="shared" si="3"/>
        <v>93150.8494489087</v>
      </c>
      <c r="I25" s="44">
        <f t="shared" si="4"/>
        <v>84968.1194789881</v>
      </c>
      <c r="J25" s="82">
        <f t="shared" si="11"/>
        <v>3171.0906505799</v>
      </c>
      <c r="K25" s="83">
        <f t="shared" si="12"/>
        <v>2880.95410666728</v>
      </c>
      <c r="L25" s="84">
        <f t="shared" si="13"/>
        <v>2627.87998388623</v>
      </c>
      <c r="M25" s="82">
        <f t="shared" si="14"/>
        <v>-3171.0906505799</v>
      </c>
      <c r="N25" s="83">
        <f t="shared" si="15"/>
        <v>-2880.95410666728</v>
      </c>
      <c r="O25" s="84">
        <f t="shared" si="16"/>
        <v>-2627.87998388623</v>
      </c>
      <c r="P25" s="81"/>
      <c r="Q25" s="81"/>
      <c r="R25" s="81"/>
    </row>
    <row r="26" spans="1:18">
      <c r="A26" s="38">
        <v>18</v>
      </c>
      <c r="B26" s="45" t="s">
        <v>32</v>
      </c>
      <c r="C26" s="46">
        <v>1</v>
      </c>
      <c r="D26" s="49">
        <v>1.27</v>
      </c>
      <c r="E26" s="47">
        <v>1.5</v>
      </c>
      <c r="F26" s="48">
        <v>-1</v>
      </c>
      <c r="G26" s="44">
        <f t="shared" si="2"/>
        <v>106438.397607866</v>
      </c>
      <c r="H26" s="44">
        <f t="shared" si="3"/>
        <v>97342.6376741095</v>
      </c>
      <c r="I26" s="44">
        <f t="shared" si="4"/>
        <v>82419.0758946184</v>
      </c>
      <c r="J26" s="82">
        <f t="shared" si="11"/>
        <v>3075.9579310625</v>
      </c>
      <c r="K26" s="83">
        <f t="shared" si="12"/>
        <v>2794.52548346726</v>
      </c>
      <c r="L26" s="84">
        <f t="shared" si="13"/>
        <v>2549.04358436964</v>
      </c>
      <c r="M26" s="82">
        <f t="shared" si="14"/>
        <v>3906.46657244938</v>
      </c>
      <c r="N26" s="83">
        <f t="shared" si="15"/>
        <v>4191.78822520089</v>
      </c>
      <c r="O26" s="84">
        <f t="shared" si="16"/>
        <v>-2549.04358436964</v>
      </c>
      <c r="P26" s="81"/>
      <c r="Q26" s="81"/>
      <c r="R26" s="81"/>
    </row>
    <row r="27" spans="1:18">
      <c r="A27" s="38">
        <v>19</v>
      </c>
      <c r="B27" s="45" t="s">
        <v>33</v>
      </c>
      <c r="C27" s="46">
        <v>1</v>
      </c>
      <c r="D27" s="49">
        <v>1.27</v>
      </c>
      <c r="E27" s="47">
        <v>1.5</v>
      </c>
      <c r="F27" s="48">
        <v>2</v>
      </c>
      <c r="G27" s="44">
        <f t="shared" si="2"/>
        <v>110493.700556726</v>
      </c>
      <c r="H27" s="44">
        <f t="shared" si="3"/>
        <v>101723.056369444</v>
      </c>
      <c r="I27" s="44">
        <f t="shared" si="4"/>
        <v>87364.2204482955</v>
      </c>
      <c r="J27" s="82">
        <f t="shared" si="11"/>
        <v>3193.15192823598</v>
      </c>
      <c r="K27" s="83">
        <f t="shared" si="12"/>
        <v>2920.27913022329</v>
      </c>
      <c r="L27" s="84">
        <f t="shared" si="13"/>
        <v>2472.57227683855</v>
      </c>
      <c r="M27" s="82">
        <f t="shared" si="14"/>
        <v>4055.3029488597</v>
      </c>
      <c r="N27" s="83">
        <f t="shared" si="15"/>
        <v>4380.41869533493</v>
      </c>
      <c r="O27" s="84">
        <f t="shared" si="16"/>
        <v>4945.14455367711</v>
      </c>
      <c r="P27" s="81"/>
      <c r="Q27" s="81"/>
      <c r="R27" s="81"/>
    </row>
    <row r="28" spans="1:18">
      <c r="A28" s="38">
        <v>20</v>
      </c>
      <c r="B28" s="45" t="s">
        <v>34</v>
      </c>
      <c r="C28" s="46">
        <v>1</v>
      </c>
      <c r="D28" s="49">
        <v>-1</v>
      </c>
      <c r="E28" s="47">
        <v>-1</v>
      </c>
      <c r="F28" s="48">
        <v>-1</v>
      </c>
      <c r="G28" s="44">
        <f t="shared" si="2"/>
        <v>107178.889540024</v>
      </c>
      <c r="H28" s="44">
        <f t="shared" si="3"/>
        <v>98671.3646783611</v>
      </c>
      <c r="I28" s="44">
        <f t="shared" si="4"/>
        <v>84743.2938348467</v>
      </c>
      <c r="J28" s="82">
        <f t="shared" si="11"/>
        <v>3314.81101670177</v>
      </c>
      <c r="K28" s="83">
        <f t="shared" si="12"/>
        <v>3051.69169108333</v>
      </c>
      <c r="L28" s="84">
        <f t="shared" si="13"/>
        <v>2620.92661344887</v>
      </c>
      <c r="M28" s="82">
        <f t="shared" si="14"/>
        <v>-3314.81101670177</v>
      </c>
      <c r="N28" s="83">
        <f t="shared" si="15"/>
        <v>-3051.69169108333</v>
      </c>
      <c r="O28" s="84">
        <f t="shared" si="16"/>
        <v>-2620.92661344887</v>
      </c>
      <c r="P28" s="81"/>
      <c r="Q28" s="81"/>
      <c r="R28" s="81"/>
    </row>
    <row r="29" spans="1:18">
      <c r="A29" s="38">
        <v>21</v>
      </c>
      <c r="B29" s="45" t="s">
        <v>35</v>
      </c>
      <c r="C29" s="46">
        <v>1</v>
      </c>
      <c r="D29" s="49">
        <v>1.27</v>
      </c>
      <c r="E29" s="47">
        <v>1.5</v>
      </c>
      <c r="F29" s="50">
        <v>2</v>
      </c>
      <c r="G29" s="44">
        <f t="shared" si="2"/>
        <v>111262.405231499</v>
      </c>
      <c r="H29" s="44">
        <f t="shared" si="3"/>
        <v>103111.576088887</v>
      </c>
      <c r="I29" s="44">
        <f t="shared" si="4"/>
        <v>89827.8914649375</v>
      </c>
      <c r="J29" s="82">
        <f t="shared" si="11"/>
        <v>3215.36668620072</v>
      </c>
      <c r="K29" s="83">
        <f t="shared" si="12"/>
        <v>2960.14094035083</v>
      </c>
      <c r="L29" s="84">
        <f t="shared" si="13"/>
        <v>2542.2988150454</v>
      </c>
      <c r="M29" s="82">
        <f t="shared" si="14"/>
        <v>4083.51569147492</v>
      </c>
      <c r="N29" s="83">
        <f t="shared" si="15"/>
        <v>4440.21141052625</v>
      </c>
      <c r="O29" s="84">
        <f t="shared" si="16"/>
        <v>5084.5976300908</v>
      </c>
      <c r="P29" s="81"/>
      <c r="Q29" s="81"/>
      <c r="R29" s="81"/>
    </row>
    <row r="30" spans="1:18">
      <c r="A30" s="38">
        <v>22</v>
      </c>
      <c r="B30" s="45" t="s">
        <v>36</v>
      </c>
      <c r="C30" s="46">
        <v>1</v>
      </c>
      <c r="D30" s="49">
        <v>-1</v>
      </c>
      <c r="E30" s="47">
        <v>-1</v>
      </c>
      <c r="F30" s="50">
        <v>-1</v>
      </c>
      <c r="G30" s="44">
        <f t="shared" si="2"/>
        <v>107924.533074554</v>
      </c>
      <c r="H30" s="44">
        <f t="shared" si="3"/>
        <v>100018.228806221</v>
      </c>
      <c r="I30" s="44">
        <f t="shared" si="4"/>
        <v>87133.0547209893</v>
      </c>
      <c r="J30" s="82">
        <f t="shared" si="11"/>
        <v>3337.87215694497</v>
      </c>
      <c r="K30" s="83">
        <f t="shared" si="12"/>
        <v>3093.34728266662</v>
      </c>
      <c r="L30" s="84">
        <f t="shared" si="13"/>
        <v>2694.83674394812</v>
      </c>
      <c r="M30" s="82">
        <f t="shared" si="14"/>
        <v>-3337.87215694497</v>
      </c>
      <c r="N30" s="83">
        <f t="shared" si="15"/>
        <v>-3093.34728266662</v>
      </c>
      <c r="O30" s="84">
        <f t="shared" si="16"/>
        <v>-2694.83674394812</v>
      </c>
      <c r="P30" s="81"/>
      <c r="Q30" s="81"/>
      <c r="R30" s="81"/>
    </row>
    <row r="31" spans="1:18">
      <c r="A31" s="38">
        <v>23</v>
      </c>
      <c r="B31" s="45" t="s">
        <v>37</v>
      </c>
      <c r="C31" s="46">
        <v>1</v>
      </c>
      <c r="D31" s="49">
        <v>1.27</v>
      </c>
      <c r="E31" s="47">
        <v>1.5</v>
      </c>
      <c r="F31" s="48">
        <v>2</v>
      </c>
      <c r="G31" s="44">
        <f t="shared" si="2"/>
        <v>112036.457784695</v>
      </c>
      <c r="H31" s="44">
        <f t="shared" si="3"/>
        <v>104519.049102501</v>
      </c>
      <c r="I31" s="44">
        <f t="shared" si="4"/>
        <v>92361.0380042487</v>
      </c>
      <c r="J31" s="82">
        <f t="shared" si="11"/>
        <v>3237.73599223662</v>
      </c>
      <c r="K31" s="83">
        <f t="shared" si="12"/>
        <v>3000.54686418662</v>
      </c>
      <c r="L31" s="84">
        <f t="shared" si="13"/>
        <v>2613.99164162968</v>
      </c>
      <c r="M31" s="82">
        <f t="shared" si="14"/>
        <v>4111.92471014051</v>
      </c>
      <c r="N31" s="83">
        <f t="shared" si="15"/>
        <v>4500.82029627993</v>
      </c>
      <c r="O31" s="84">
        <f t="shared" si="16"/>
        <v>5227.98328325936</v>
      </c>
      <c r="P31" s="81"/>
      <c r="Q31" s="81"/>
      <c r="R31" s="81"/>
    </row>
    <row r="32" spans="1:18">
      <c r="A32" s="38">
        <v>24</v>
      </c>
      <c r="B32" s="45" t="s">
        <v>37</v>
      </c>
      <c r="C32" s="46">
        <v>1</v>
      </c>
      <c r="D32" s="49">
        <v>-1</v>
      </c>
      <c r="E32" s="47">
        <v>-1</v>
      </c>
      <c r="F32" s="48">
        <v>-1</v>
      </c>
      <c r="G32" s="44">
        <f t="shared" si="2"/>
        <v>108675.364051154</v>
      </c>
      <c r="H32" s="44">
        <f t="shared" si="3"/>
        <v>101383.477629426</v>
      </c>
      <c r="I32" s="44">
        <f t="shared" si="4"/>
        <v>89590.2068641212</v>
      </c>
      <c r="J32" s="82">
        <f t="shared" si="11"/>
        <v>3361.09373354083</v>
      </c>
      <c r="K32" s="83">
        <f t="shared" si="12"/>
        <v>3135.57147307502</v>
      </c>
      <c r="L32" s="84">
        <f t="shared" si="13"/>
        <v>2770.83114012746</v>
      </c>
      <c r="M32" s="82">
        <f t="shared" si="14"/>
        <v>-3361.09373354083</v>
      </c>
      <c r="N32" s="83">
        <f t="shared" si="15"/>
        <v>-3135.57147307502</v>
      </c>
      <c r="O32" s="84">
        <f t="shared" si="16"/>
        <v>-2770.83114012746</v>
      </c>
      <c r="P32" s="81"/>
      <c r="Q32" s="81"/>
      <c r="R32" s="81"/>
    </row>
    <row r="33" spans="1:18">
      <c r="A33" s="38">
        <v>25</v>
      </c>
      <c r="B33" s="45" t="s">
        <v>38</v>
      </c>
      <c r="C33" s="46">
        <v>2</v>
      </c>
      <c r="D33" s="49">
        <v>-1</v>
      </c>
      <c r="E33" s="47">
        <v>-1</v>
      </c>
      <c r="F33" s="48">
        <v>-1</v>
      </c>
      <c r="G33" s="44">
        <f t="shared" si="2"/>
        <v>105415.103129619</v>
      </c>
      <c r="H33" s="44">
        <f t="shared" si="3"/>
        <v>98341.9733005429</v>
      </c>
      <c r="I33" s="44">
        <f t="shared" si="4"/>
        <v>86902.5006581976</v>
      </c>
      <c r="J33" s="82">
        <f t="shared" si="11"/>
        <v>3260.26092153461</v>
      </c>
      <c r="K33" s="83">
        <f t="shared" si="12"/>
        <v>3041.50432888277</v>
      </c>
      <c r="L33" s="84">
        <f t="shared" si="13"/>
        <v>2687.70620592364</v>
      </c>
      <c r="M33" s="82">
        <f t="shared" si="14"/>
        <v>-3260.26092153461</v>
      </c>
      <c r="N33" s="83">
        <f t="shared" si="15"/>
        <v>-3041.50432888277</v>
      </c>
      <c r="O33" s="84">
        <f t="shared" si="16"/>
        <v>-2687.70620592364</v>
      </c>
      <c r="P33" s="81"/>
      <c r="Q33" s="81"/>
      <c r="R33" s="81"/>
    </row>
    <row r="34" spans="1:18">
      <c r="A34" s="38">
        <v>26</v>
      </c>
      <c r="B34" s="45" t="s">
        <v>39</v>
      </c>
      <c r="C34" s="46">
        <v>2</v>
      </c>
      <c r="D34" s="49">
        <v>1.27</v>
      </c>
      <c r="E34" s="47">
        <v>1.5</v>
      </c>
      <c r="F34" s="50">
        <v>2</v>
      </c>
      <c r="G34" s="44">
        <f t="shared" si="2"/>
        <v>109431.418558858</v>
      </c>
      <c r="H34" s="44">
        <f t="shared" si="3"/>
        <v>102767.362099067</v>
      </c>
      <c r="I34" s="44">
        <f t="shared" si="4"/>
        <v>92116.6506976895</v>
      </c>
      <c r="J34" s="82">
        <f t="shared" si="11"/>
        <v>3162.45309388857</v>
      </c>
      <c r="K34" s="83">
        <f t="shared" si="12"/>
        <v>2950.25919901629</v>
      </c>
      <c r="L34" s="84">
        <f t="shared" si="13"/>
        <v>2607.07501974593</v>
      </c>
      <c r="M34" s="82">
        <f t="shared" si="14"/>
        <v>4016.31542923849</v>
      </c>
      <c r="N34" s="83">
        <f t="shared" si="15"/>
        <v>4425.38879852443</v>
      </c>
      <c r="O34" s="84">
        <f t="shared" si="16"/>
        <v>5214.15003949186</v>
      </c>
      <c r="P34" s="81"/>
      <c r="Q34" s="81"/>
      <c r="R34" s="81"/>
    </row>
    <row r="35" spans="1:18">
      <c r="A35" s="38">
        <v>27</v>
      </c>
      <c r="B35" s="45" t="s">
        <v>40</v>
      </c>
      <c r="C35" s="46">
        <v>1</v>
      </c>
      <c r="D35" s="49">
        <v>1.27</v>
      </c>
      <c r="E35" s="47">
        <v>1.5</v>
      </c>
      <c r="F35" s="50">
        <v>2</v>
      </c>
      <c r="G35" s="44">
        <f t="shared" si="2"/>
        <v>113600.75560595</v>
      </c>
      <c r="H35" s="44">
        <f t="shared" si="3"/>
        <v>107391.893393525</v>
      </c>
      <c r="I35" s="44">
        <f t="shared" si="4"/>
        <v>97643.6497395508</v>
      </c>
      <c r="J35" s="82">
        <f t="shared" si="11"/>
        <v>3282.94255676573</v>
      </c>
      <c r="K35" s="83">
        <f t="shared" si="12"/>
        <v>3083.02086297202</v>
      </c>
      <c r="L35" s="84">
        <f t="shared" si="13"/>
        <v>2763.49952093068</v>
      </c>
      <c r="M35" s="82">
        <f t="shared" si="14"/>
        <v>4169.33704709247</v>
      </c>
      <c r="N35" s="83">
        <f t="shared" si="15"/>
        <v>4624.53129445803</v>
      </c>
      <c r="O35" s="84">
        <f t="shared" si="16"/>
        <v>5526.99904186137</v>
      </c>
      <c r="P35" s="81"/>
      <c r="Q35" s="81"/>
      <c r="R35" s="81"/>
    </row>
    <row r="36" spans="1:18">
      <c r="A36" s="38">
        <v>28</v>
      </c>
      <c r="B36" s="45" t="s">
        <v>41</v>
      </c>
      <c r="C36" s="46">
        <v>2</v>
      </c>
      <c r="D36" s="49">
        <v>-1</v>
      </c>
      <c r="E36" s="47">
        <v>-1</v>
      </c>
      <c r="F36" s="48">
        <v>-1</v>
      </c>
      <c r="G36" s="44">
        <f t="shared" si="2"/>
        <v>110192.732937772</v>
      </c>
      <c r="H36" s="44">
        <f t="shared" si="3"/>
        <v>104170.13659172</v>
      </c>
      <c r="I36" s="44">
        <f t="shared" si="4"/>
        <v>94714.3402473643</v>
      </c>
      <c r="J36" s="82">
        <f t="shared" si="11"/>
        <v>3408.0226681785</v>
      </c>
      <c r="K36" s="83">
        <f t="shared" si="12"/>
        <v>3221.75680180576</v>
      </c>
      <c r="L36" s="84">
        <f t="shared" si="13"/>
        <v>2929.30949218652</v>
      </c>
      <c r="M36" s="82">
        <f t="shared" si="14"/>
        <v>-3408.0226681785</v>
      </c>
      <c r="N36" s="83">
        <f t="shared" si="15"/>
        <v>-3221.75680180576</v>
      </c>
      <c r="O36" s="84">
        <f t="shared" si="16"/>
        <v>-2929.30949218652</v>
      </c>
      <c r="P36" s="81"/>
      <c r="Q36" s="81"/>
      <c r="R36" s="81"/>
    </row>
    <row r="37" spans="1:18">
      <c r="A37" s="38">
        <v>29</v>
      </c>
      <c r="B37" s="45" t="s">
        <v>42</v>
      </c>
      <c r="C37" s="46">
        <v>1</v>
      </c>
      <c r="D37" s="49">
        <v>1.27</v>
      </c>
      <c r="E37" s="47">
        <v>1.5</v>
      </c>
      <c r="F37" s="51">
        <v>2</v>
      </c>
      <c r="G37" s="44">
        <f t="shared" si="2"/>
        <v>114391.076062701</v>
      </c>
      <c r="H37" s="44">
        <f t="shared" si="3"/>
        <v>108857.792738347</v>
      </c>
      <c r="I37" s="85">
        <f t="shared" si="4"/>
        <v>100397.200662206</v>
      </c>
      <c r="J37" s="82">
        <f t="shared" si="11"/>
        <v>3305.78198813315</v>
      </c>
      <c r="K37" s="83">
        <f t="shared" si="12"/>
        <v>3125.10409775159</v>
      </c>
      <c r="L37" s="84">
        <f t="shared" si="13"/>
        <v>2841.43020742093</v>
      </c>
      <c r="M37" s="82">
        <f t="shared" si="14"/>
        <v>4198.34312492909</v>
      </c>
      <c r="N37" s="83">
        <f t="shared" si="15"/>
        <v>4687.65614662738</v>
      </c>
      <c r="O37" s="84">
        <f t="shared" si="16"/>
        <v>5682.86041484186</v>
      </c>
      <c r="P37" s="81"/>
      <c r="Q37" s="81"/>
      <c r="R37" s="81"/>
    </row>
    <row r="38" spans="1:18">
      <c r="A38" s="38">
        <v>30</v>
      </c>
      <c r="B38" s="45" t="s">
        <v>43</v>
      </c>
      <c r="C38" s="46">
        <v>1</v>
      </c>
      <c r="D38" s="49">
        <v>1.27</v>
      </c>
      <c r="E38" s="47">
        <v>1.5</v>
      </c>
      <c r="F38" s="51">
        <v>2</v>
      </c>
      <c r="G38" s="44">
        <f t="shared" si="2"/>
        <v>118749.376060689</v>
      </c>
      <c r="H38" s="44">
        <f t="shared" si="3"/>
        <v>113756.393411573</v>
      </c>
      <c r="I38" s="44">
        <f t="shared" si="4"/>
        <v>106421.032701939</v>
      </c>
      <c r="J38" s="82">
        <f t="shared" si="11"/>
        <v>3431.73228188102</v>
      </c>
      <c r="K38" s="83">
        <f t="shared" si="12"/>
        <v>3265.73378215041</v>
      </c>
      <c r="L38" s="84">
        <f t="shared" si="13"/>
        <v>3011.91601986618</v>
      </c>
      <c r="M38" s="82">
        <f t="shared" si="14"/>
        <v>4358.29999798889</v>
      </c>
      <c r="N38" s="83">
        <f t="shared" si="15"/>
        <v>4898.60067322561</v>
      </c>
      <c r="O38" s="84">
        <f t="shared" si="16"/>
        <v>6023.83203973237</v>
      </c>
      <c r="P38" s="81"/>
      <c r="Q38" s="81"/>
      <c r="R38" s="81"/>
    </row>
    <row r="39" spans="1:18">
      <c r="A39" s="38">
        <v>31</v>
      </c>
      <c r="B39" s="45" t="s">
        <v>44</v>
      </c>
      <c r="C39" s="46">
        <v>2</v>
      </c>
      <c r="D39" s="49">
        <v>1.27</v>
      </c>
      <c r="E39" s="52">
        <v>1.5</v>
      </c>
      <c r="F39" s="48">
        <v>2</v>
      </c>
      <c r="G39" s="44">
        <f t="shared" si="2"/>
        <v>123273.727288602</v>
      </c>
      <c r="H39" s="44">
        <f t="shared" si="3"/>
        <v>118875.431115093</v>
      </c>
      <c r="I39" s="44">
        <f t="shared" si="4"/>
        <v>112806.294664055</v>
      </c>
      <c r="J39" s="82">
        <f t="shared" si="11"/>
        <v>3562.48128182068</v>
      </c>
      <c r="K39" s="83">
        <f t="shared" si="12"/>
        <v>3412.69180234718</v>
      </c>
      <c r="L39" s="84">
        <f t="shared" si="13"/>
        <v>3192.63098105816</v>
      </c>
      <c r="M39" s="82">
        <f t="shared" si="14"/>
        <v>4524.35122791227</v>
      </c>
      <c r="N39" s="83">
        <f t="shared" si="15"/>
        <v>5119.03770352077</v>
      </c>
      <c r="O39" s="84">
        <f t="shared" si="16"/>
        <v>6385.26196211631</v>
      </c>
      <c r="P39" s="81"/>
      <c r="Q39" s="81"/>
      <c r="R39" s="81"/>
    </row>
    <row r="40" spans="1:18">
      <c r="A40" s="38">
        <v>32</v>
      </c>
      <c r="B40" s="45" t="s">
        <v>45</v>
      </c>
      <c r="C40" s="46">
        <v>1</v>
      </c>
      <c r="D40" s="49">
        <v>-1</v>
      </c>
      <c r="E40" s="52">
        <v>-1</v>
      </c>
      <c r="F40" s="48">
        <v>-1</v>
      </c>
      <c r="G40" s="44">
        <f t="shared" si="2"/>
        <v>119575.515469944</v>
      </c>
      <c r="H40" s="44">
        <f t="shared" si="3"/>
        <v>115309.168181641</v>
      </c>
      <c r="I40" s="44">
        <f t="shared" si="4"/>
        <v>109422.105824133</v>
      </c>
      <c r="J40" s="82">
        <f t="shared" si="11"/>
        <v>3698.21181865805</v>
      </c>
      <c r="K40" s="83">
        <f t="shared" si="12"/>
        <v>3566.2629334528</v>
      </c>
      <c r="L40" s="84">
        <f t="shared" si="13"/>
        <v>3384.18883992165</v>
      </c>
      <c r="M40" s="82">
        <f t="shared" si="14"/>
        <v>-3698.21181865805</v>
      </c>
      <c r="N40" s="83">
        <f t="shared" si="15"/>
        <v>-3566.2629334528</v>
      </c>
      <c r="O40" s="84">
        <f t="shared" si="16"/>
        <v>-3384.18883992165</v>
      </c>
      <c r="P40" s="81"/>
      <c r="Q40" s="81"/>
      <c r="R40" s="81"/>
    </row>
    <row r="41" spans="1:18">
      <c r="A41" s="38">
        <v>33</v>
      </c>
      <c r="B41" s="45" t="s">
        <v>45</v>
      </c>
      <c r="C41" s="46">
        <v>1</v>
      </c>
      <c r="D41" s="49">
        <v>-1</v>
      </c>
      <c r="E41" s="52">
        <v>-1</v>
      </c>
      <c r="F41" s="50">
        <v>-1</v>
      </c>
      <c r="G41" s="44">
        <f t="shared" si="2"/>
        <v>115988.250005845</v>
      </c>
      <c r="H41" s="44">
        <f t="shared" si="3"/>
        <v>111849.893136191</v>
      </c>
      <c r="I41" s="44">
        <f t="shared" si="4"/>
        <v>106139.442649409</v>
      </c>
      <c r="J41" s="82">
        <f t="shared" si="11"/>
        <v>3587.26546409831</v>
      </c>
      <c r="K41" s="83">
        <f t="shared" si="12"/>
        <v>3459.27504544922</v>
      </c>
      <c r="L41" s="84">
        <f t="shared" si="13"/>
        <v>3282.663174724</v>
      </c>
      <c r="M41" s="82">
        <f t="shared" si="14"/>
        <v>-3587.26546409831</v>
      </c>
      <c r="N41" s="83">
        <f t="shared" si="15"/>
        <v>-3459.27504544922</v>
      </c>
      <c r="O41" s="84">
        <f t="shared" si="16"/>
        <v>-3282.663174724</v>
      </c>
      <c r="P41" s="81"/>
      <c r="Q41" s="81"/>
      <c r="R41" s="81"/>
    </row>
    <row r="42" spans="1:18">
      <c r="A42" s="38">
        <v>34</v>
      </c>
      <c r="B42" s="45" t="s">
        <v>45</v>
      </c>
      <c r="C42" s="46">
        <v>1</v>
      </c>
      <c r="D42" s="49">
        <v>1.27</v>
      </c>
      <c r="E42" s="52">
        <v>1.5</v>
      </c>
      <c r="F42" s="50">
        <v>2</v>
      </c>
      <c r="G42" s="44">
        <f t="shared" si="2"/>
        <v>120407.402331068</v>
      </c>
      <c r="H42" s="44">
        <f t="shared" si="3"/>
        <v>116883.13832732</v>
      </c>
      <c r="I42" s="44">
        <f t="shared" si="4"/>
        <v>112507.809208374</v>
      </c>
      <c r="J42" s="82">
        <f t="shared" si="11"/>
        <v>3479.64750017536</v>
      </c>
      <c r="K42" s="83">
        <f t="shared" si="12"/>
        <v>3355.49679408574</v>
      </c>
      <c r="L42" s="84">
        <f t="shared" si="13"/>
        <v>3184.18327948228</v>
      </c>
      <c r="M42" s="82">
        <f t="shared" si="14"/>
        <v>4419.15232522271</v>
      </c>
      <c r="N42" s="83">
        <f t="shared" si="15"/>
        <v>5033.24519112861</v>
      </c>
      <c r="O42" s="84">
        <f t="shared" si="16"/>
        <v>6368.36655896455</v>
      </c>
      <c r="P42" s="81"/>
      <c r="Q42" s="81"/>
      <c r="R42" s="81"/>
    </row>
    <row r="43" spans="1:15">
      <c r="A43" s="53">
        <v>35</v>
      </c>
      <c r="B43" s="45" t="s">
        <v>46</v>
      </c>
      <c r="C43" s="46">
        <v>1</v>
      </c>
      <c r="D43" s="49">
        <v>-1</v>
      </c>
      <c r="E43" s="52">
        <v>-1</v>
      </c>
      <c r="F43" s="48">
        <v>-1</v>
      </c>
      <c r="G43" s="44">
        <f t="shared" si="2"/>
        <v>116795.180261136</v>
      </c>
      <c r="H43" s="44">
        <f t="shared" ref="H43:I43" si="17">IF(E43="","",H42+N43)</f>
        <v>113376.6441775</v>
      </c>
      <c r="I43" s="44">
        <f t="shared" si="17"/>
        <v>109132.574932123</v>
      </c>
      <c r="J43" s="82">
        <f t="shared" si="11"/>
        <v>3612.22206993204</v>
      </c>
      <c r="K43" s="83">
        <f t="shared" si="12"/>
        <v>3506.4941498196</v>
      </c>
      <c r="L43" s="84">
        <f t="shared" si="13"/>
        <v>3375.23427625121</v>
      </c>
      <c r="M43" s="82">
        <f t="shared" si="14"/>
        <v>-3612.22206993204</v>
      </c>
      <c r="N43" s="83">
        <f t="shared" si="15"/>
        <v>-3506.4941498196</v>
      </c>
      <c r="O43" s="84">
        <f t="shared" si="16"/>
        <v>-3375.23427625121</v>
      </c>
    </row>
    <row r="44" spans="1:15">
      <c r="A44" s="38">
        <v>36</v>
      </c>
      <c r="B44" s="45" t="s">
        <v>46</v>
      </c>
      <c r="C44" s="46">
        <v>1</v>
      </c>
      <c r="D44" s="49">
        <v>1.27</v>
      </c>
      <c r="E44" s="52">
        <v>1.5</v>
      </c>
      <c r="F44" s="48">
        <v>-1</v>
      </c>
      <c r="G44" s="44">
        <f t="shared" ref="G44:G58" si="18">IF(D44="","",G43+M44)</f>
        <v>121245.076629085</v>
      </c>
      <c r="H44" s="44">
        <f t="shared" ref="H44:H58" si="19">IF(E44="","",H43+N44)</f>
        <v>118478.593165488</v>
      </c>
      <c r="I44" s="44">
        <f t="shared" ref="I44:I58" si="20">IF(F44="","",I43+O44)</f>
        <v>105858.597684159</v>
      </c>
      <c r="J44" s="82">
        <f t="shared" si="11"/>
        <v>3503.85540783408</v>
      </c>
      <c r="K44" s="83">
        <f t="shared" si="12"/>
        <v>3401.29932532501</v>
      </c>
      <c r="L44" s="84">
        <f t="shared" si="13"/>
        <v>3273.97724796368</v>
      </c>
      <c r="M44" s="82">
        <f t="shared" si="14"/>
        <v>4449.89636794928</v>
      </c>
      <c r="N44" s="83">
        <f t="shared" si="15"/>
        <v>5101.94898798752</v>
      </c>
      <c r="O44" s="84">
        <f t="shared" si="16"/>
        <v>-3273.97724796368</v>
      </c>
    </row>
    <row r="45" spans="1:15">
      <c r="A45" s="38">
        <v>37</v>
      </c>
      <c r="B45" s="45" t="s">
        <v>47</v>
      </c>
      <c r="C45" s="46">
        <v>1</v>
      </c>
      <c r="D45" s="49">
        <v>1.27</v>
      </c>
      <c r="E45" s="47">
        <v>1.5</v>
      </c>
      <c r="F45" s="48">
        <v>2</v>
      </c>
      <c r="G45" s="44">
        <f t="shared" si="18"/>
        <v>125864.514048654</v>
      </c>
      <c r="H45" s="44">
        <f t="shared" si="19"/>
        <v>123810.129857935</v>
      </c>
      <c r="I45" s="44">
        <f t="shared" si="20"/>
        <v>112210.113545208</v>
      </c>
      <c r="J45" s="82">
        <f t="shared" si="11"/>
        <v>3637.35229887256</v>
      </c>
      <c r="K45" s="83">
        <f t="shared" si="12"/>
        <v>3554.35779496464</v>
      </c>
      <c r="L45" s="84">
        <f t="shared" si="13"/>
        <v>3175.75793052477</v>
      </c>
      <c r="M45" s="82">
        <f t="shared" si="14"/>
        <v>4619.43741956815</v>
      </c>
      <c r="N45" s="83">
        <f t="shared" si="15"/>
        <v>5331.53669244695</v>
      </c>
      <c r="O45" s="84">
        <f t="shared" si="16"/>
        <v>6351.51586104953</v>
      </c>
    </row>
    <row r="46" spans="1:15">
      <c r="A46" s="38">
        <v>38</v>
      </c>
      <c r="B46" s="45" t="s">
        <v>48</v>
      </c>
      <c r="C46" s="46">
        <v>2</v>
      </c>
      <c r="D46" s="49">
        <v>-1</v>
      </c>
      <c r="E46" s="47">
        <v>-1</v>
      </c>
      <c r="F46" s="48">
        <v>-1</v>
      </c>
      <c r="G46" s="44">
        <f t="shared" si="18"/>
        <v>122088.578627194</v>
      </c>
      <c r="H46" s="44">
        <f t="shared" si="19"/>
        <v>120095.825962197</v>
      </c>
      <c r="I46" s="44">
        <f t="shared" si="20"/>
        <v>108843.810138852</v>
      </c>
      <c r="J46" s="82">
        <f t="shared" si="11"/>
        <v>3775.93542145961</v>
      </c>
      <c r="K46" s="83">
        <f t="shared" si="12"/>
        <v>3714.30389573804</v>
      </c>
      <c r="L46" s="84">
        <f t="shared" si="13"/>
        <v>3366.30340635625</v>
      </c>
      <c r="M46" s="82">
        <f t="shared" si="14"/>
        <v>-3775.93542145961</v>
      </c>
      <c r="N46" s="83">
        <f t="shared" si="15"/>
        <v>-3714.30389573804</v>
      </c>
      <c r="O46" s="84">
        <f t="shared" si="16"/>
        <v>-3366.30340635625</v>
      </c>
    </row>
    <row r="47" spans="1:15">
      <c r="A47" s="38">
        <v>39</v>
      </c>
      <c r="B47" s="45" t="s">
        <v>49</v>
      </c>
      <c r="C47" s="46">
        <v>2</v>
      </c>
      <c r="D47" s="49">
        <v>1.27</v>
      </c>
      <c r="E47" s="47">
        <v>1.5</v>
      </c>
      <c r="F47" s="48">
        <v>2</v>
      </c>
      <c r="G47" s="44">
        <f t="shared" si="18"/>
        <v>126740.15347289</v>
      </c>
      <c r="H47" s="44">
        <f t="shared" si="19"/>
        <v>125500.138130496</v>
      </c>
      <c r="I47" s="44">
        <f t="shared" si="20"/>
        <v>115374.438747183</v>
      </c>
      <c r="J47" s="82">
        <f t="shared" si="11"/>
        <v>3662.65735881582</v>
      </c>
      <c r="K47" s="83">
        <f t="shared" si="12"/>
        <v>3602.8747788659</v>
      </c>
      <c r="L47" s="84">
        <f t="shared" si="13"/>
        <v>3265.31430416556</v>
      </c>
      <c r="M47" s="82">
        <f t="shared" si="14"/>
        <v>4651.57484569609</v>
      </c>
      <c r="N47" s="83">
        <f t="shared" si="15"/>
        <v>5404.31216829885</v>
      </c>
      <c r="O47" s="84">
        <f t="shared" si="16"/>
        <v>6530.62860833113</v>
      </c>
    </row>
    <row r="48" spans="1:15">
      <c r="A48" s="38">
        <v>40</v>
      </c>
      <c r="B48" s="45" t="s">
        <v>50</v>
      </c>
      <c r="C48" s="46">
        <v>2</v>
      </c>
      <c r="D48" s="49">
        <v>1.27</v>
      </c>
      <c r="E48" s="47">
        <v>1.5</v>
      </c>
      <c r="F48" s="48">
        <v>2</v>
      </c>
      <c r="G48" s="44">
        <f t="shared" si="18"/>
        <v>131568.953320207</v>
      </c>
      <c r="H48" s="44">
        <f t="shared" si="19"/>
        <v>131147.644346368</v>
      </c>
      <c r="I48" s="44">
        <f t="shared" si="20"/>
        <v>122296.905072014</v>
      </c>
      <c r="J48" s="82">
        <f t="shared" si="11"/>
        <v>3802.2046041867</v>
      </c>
      <c r="K48" s="83">
        <f t="shared" si="12"/>
        <v>3765.00414391487</v>
      </c>
      <c r="L48" s="84">
        <f t="shared" si="13"/>
        <v>3461.2331624155</v>
      </c>
      <c r="M48" s="82">
        <f t="shared" si="14"/>
        <v>4828.79984731711</v>
      </c>
      <c r="N48" s="83">
        <f t="shared" si="15"/>
        <v>5647.5062158723</v>
      </c>
      <c r="O48" s="84">
        <f t="shared" si="16"/>
        <v>6922.466324831</v>
      </c>
    </row>
    <row r="49" spans="1:15">
      <c r="A49" s="38">
        <v>41</v>
      </c>
      <c r="B49" s="45" t="s">
        <v>51</v>
      </c>
      <c r="C49" s="46">
        <v>2</v>
      </c>
      <c r="D49" s="49">
        <v>-1</v>
      </c>
      <c r="E49" s="47">
        <v>-1</v>
      </c>
      <c r="F49" s="48">
        <v>-1</v>
      </c>
      <c r="G49" s="44">
        <f t="shared" si="18"/>
        <v>127621.884720601</v>
      </c>
      <c r="H49" s="44">
        <f t="shared" si="19"/>
        <v>127213.215015977</v>
      </c>
      <c r="I49" s="44">
        <f t="shared" si="20"/>
        <v>118627.997919854</v>
      </c>
      <c r="J49" s="82">
        <f t="shared" si="11"/>
        <v>3947.06859960621</v>
      </c>
      <c r="K49" s="83">
        <f t="shared" si="12"/>
        <v>3934.42933039104</v>
      </c>
      <c r="L49" s="84">
        <f t="shared" si="13"/>
        <v>3668.90715216043</v>
      </c>
      <c r="M49" s="82">
        <f t="shared" si="14"/>
        <v>-3947.06859960621</v>
      </c>
      <c r="N49" s="83">
        <f t="shared" si="15"/>
        <v>-3934.42933039104</v>
      </c>
      <c r="O49" s="84">
        <f t="shared" si="16"/>
        <v>-3668.90715216043</v>
      </c>
    </row>
    <row r="50" spans="1:15">
      <c r="A50" s="38">
        <v>42</v>
      </c>
      <c r="B50" s="45" t="s">
        <v>52</v>
      </c>
      <c r="C50" s="46">
        <v>2</v>
      </c>
      <c r="D50" s="49">
        <v>1.27</v>
      </c>
      <c r="E50" s="47">
        <v>1.5</v>
      </c>
      <c r="F50" s="51">
        <v>2</v>
      </c>
      <c r="G50" s="44">
        <f t="shared" si="18"/>
        <v>132484.278528456</v>
      </c>
      <c r="H50" s="44">
        <f t="shared" si="19"/>
        <v>132937.809691696</v>
      </c>
      <c r="I50" s="44">
        <f t="shared" si="20"/>
        <v>125745.677795045</v>
      </c>
      <c r="J50" s="82">
        <f t="shared" si="11"/>
        <v>3828.65654161803</v>
      </c>
      <c r="K50" s="83">
        <f t="shared" si="12"/>
        <v>3816.39645047931</v>
      </c>
      <c r="L50" s="84">
        <f t="shared" si="13"/>
        <v>3558.83993759562</v>
      </c>
      <c r="M50" s="82">
        <f t="shared" si="14"/>
        <v>4862.39380785489</v>
      </c>
      <c r="N50" s="83">
        <f t="shared" si="15"/>
        <v>5724.59467571896</v>
      </c>
      <c r="O50" s="84">
        <f t="shared" si="16"/>
        <v>7117.67987519123</v>
      </c>
    </row>
    <row r="51" spans="1:15">
      <c r="A51" s="38">
        <v>43</v>
      </c>
      <c r="B51" s="45" t="s">
        <v>53</v>
      </c>
      <c r="C51" s="46">
        <v>1</v>
      </c>
      <c r="D51" s="49">
        <v>1.27</v>
      </c>
      <c r="E51" s="47">
        <v>-1</v>
      </c>
      <c r="F51" s="50">
        <v>-1</v>
      </c>
      <c r="G51" s="44">
        <f t="shared" si="18"/>
        <v>137531.92954039</v>
      </c>
      <c r="H51" s="44">
        <f t="shared" si="19"/>
        <v>128949.675400945</v>
      </c>
      <c r="I51" s="44">
        <f t="shared" si="20"/>
        <v>121973.307461194</v>
      </c>
      <c r="J51" s="82">
        <f t="shared" si="11"/>
        <v>3974.52835585367</v>
      </c>
      <c r="K51" s="83">
        <f t="shared" si="12"/>
        <v>3988.13429075088</v>
      </c>
      <c r="L51" s="84">
        <f t="shared" si="13"/>
        <v>3772.37033385135</v>
      </c>
      <c r="M51" s="82">
        <f t="shared" si="14"/>
        <v>5047.65101193417</v>
      </c>
      <c r="N51" s="83">
        <f t="shared" si="15"/>
        <v>-3988.13429075088</v>
      </c>
      <c r="O51" s="84">
        <f t="shared" si="16"/>
        <v>-3772.37033385135</v>
      </c>
    </row>
    <row r="52" spans="1:15">
      <c r="A52" s="38">
        <v>44</v>
      </c>
      <c r="B52" s="45" t="s">
        <v>53</v>
      </c>
      <c r="C52" s="46">
        <v>2</v>
      </c>
      <c r="D52" s="49">
        <v>-1</v>
      </c>
      <c r="E52" s="47">
        <v>-1</v>
      </c>
      <c r="F52" s="48">
        <v>-1</v>
      </c>
      <c r="G52" s="44">
        <f t="shared" si="18"/>
        <v>133405.971654178</v>
      </c>
      <c r="H52" s="44">
        <f t="shared" si="19"/>
        <v>125081.185138917</v>
      </c>
      <c r="I52" s="44">
        <f t="shared" si="20"/>
        <v>118314.108237358</v>
      </c>
      <c r="J52" s="82">
        <f t="shared" si="11"/>
        <v>4125.9578862117</v>
      </c>
      <c r="K52" s="83">
        <f t="shared" si="12"/>
        <v>3868.49026202835</v>
      </c>
      <c r="L52" s="84">
        <f t="shared" si="13"/>
        <v>3659.19922383581</v>
      </c>
      <c r="M52" s="82">
        <f t="shared" si="14"/>
        <v>-4125.9578862117</v>
      </c>
      <c r="N52" s="83">
        <f t="shared" si="15"/>
        <v>-3868.49026202835</v>
      </c>
      <c r="O52" s="84">
        <f t="shared" si="16"/>
        <v>-3659.19922383581</v>
      </c>
    </row>
    <row r="53" spans="1:15">
      <c r="A53" s="38">
        <v>45</v>
      </c>
      <c r="B53" s="45" t="s">
        <v>54</v>
      </c>
      <c r="C53" s="46">
        <v>1</v>
      </c>
      <c r="D53" s="49">
        <v>-1</v>
      </c>
      <c r="E53" s="47">
        <v>-1</v>
      </c>
      <c r="F53" s="48">
        <v>-1</v>
      </c>
      <c r="G53" s="44">
        <f t="shared" si="18"/>
        <v>129403.792504553</v>
      </c>
      <c r="H53" s="44">
        <f t="shared" si="19"/>
        <v>121328.749584749</v>
      </c>
      <c r="I53" s="44">
        <f t="shared" si="20"/>
        <v>114764.684990237</v>
      </c>
      <c r="J53" s="82">
        <f t="shared" si="11"/>
        <v>4002.17914962535</v>
      </c>
      <c r="K53" s="83">
        <f t="shared" si="12"/>
        <v>3752.4355541675</v>
      </c>
      <c r="L53" s="84">
        <f t="shared" si="13"/>
        <v>3549.42324712074</v>
      </c>
      <c r="M53" s="82">
        <f t="shared" si="14"/>
        <v>-4002.17914962535</v>
      </c>
      <c r="N53" s="83">
        <f t="shared" si="15"/>
        <v>-3752.4355541675</v>
      </c>
      <c r="O53" s="84">
        <f t="shared" si="16"/>
        <v>-3549.42324712074</v>
      </c>
    </row>
    <row r="54" spans="1:15">
      <c r="A54" s="38">
        <v>46</v>
      </c>
      <c r="B54" s="45" t="s">
        <v>55</v>
      </c>
      <c r="C54" s="46">
        <v>1</v>
      </c>
      <c r="D54" s="49">
        <v>1.27</v>
      </c>
      <c r="E54" s="47">
        <v>1.5</v>
      </c>
      <c r="F54" s="48">
        <v>2</v>
      </c>
      <c r="G54" s="44">
        <f t="shared" si="18"/>
        <v>134334.076998976</v>
      </c>
      <c r="H54" s="44">
        <f t="shared" si="19"/>
        <v>126788.543316063</v>
      </c>
      <c r="I54" s="44">
        <f t="shared" si="20"/>
        <v>121650.566089651</v>
      </c>
      <c r="J54" s="82">
        <f t="shared" si="11"/>
        <v>3882.11377513659</v>
      </c>
      <c r="K54" s="83">
        <f t="shared" si="12"/>
        <v>3639.86248754247</v>
      </c>
      <c r="L54" s="84">
        <f t="shared" si="13"/>
        <v>3442.94054970711</v>
      </c>
      <c r="M54" s="82">
        <f t="shared" si="14"/>
        <v>4930.28449442347</v>
      </c>
      <c r="N54" s="83">
        <f t="shared" si="15"/>
        <v>5459.79373131371</v>
      </c>
      <c r="O54" s="84">
        <f t="shared" si="16"/>
        <v>6885.88109941423</v>
      </c>
    </row>
    <row r="55" spans="1:15">
      <c r="A55" s="38">
        <v>47</v>
      </c>
      <c r="B55" s="45" t="s">
        <v>56</v>
      </c>
      <c r="C55" s="46">
        <v>1</v>
      </c>
      <c r="D55" s="49">
        <v>-1</v>
      </c>
      <c r="E55" s="47">
        <v>-1</v>
      </c>
      <c r="F55" s="48">
        <v>-1</v>
      </c>
      <c r="G55" s="44">
        <f t="shared" si="18"/>
        <v>130304.054689007</v>
      </c>
      <c r="H55" s="44">
        <f t="shared" si="19"/>
        <v>122984.887016581</v>
      </c>
      <c r="I55" s="44">
        <f t="shared" si="20"/>
        <v>118001.049106962</v>
      </c>
      <c r="J55" s="82">
        <f t="shared" si="11"/>
        <v>4030.02230996929</v>
      </c>
      <c r="K55" s="83">
        <f t="shared" si="12"/>
        <v>3803.65629948189</v>
      </c>
      <c r="L55" s="84">
        <f t="shared" si="13"/>
        <v>3649.51698268954</v>
      </c>
      <c r="M55" s="82">
        <f t="shared" si="14"/>
        <v>-4030.02230996929</v>
      </c>
      <c r="N55" s="83">
        <f t="shared" si="15"/>
        <v>-3803.65629948189</v>
      </c>
      <c r="O55" s="84">
        <f t="shared" si="16"/>
        <v>-3649.51698268954</v>
      </c>
    </row>
    <row r="56" spans="1:15">
      <c r="A56" s="38">
        <v>48</v>
      </c>
      <c r="B56" s="45" t="s">
        <v>57</v>
      </c>
      <c r="C56" s="46">
        <v>2</v>
      </c>
      <c r="D56" s="49">
        <v>1.27</v>
      </c>
      <c r="E56" s="47">
        <v>1.5</v>
      </c>
      <c r="F56" s="48">
        <v>2</v>
      </c>
      <c r="G56" s="44">
        <f t="shared" si="18"/>
        <v>135268.639172658</v>
      </c>
      <c r="H56" s="44">
        <f t="shared" si="19"/>
        <v>128519.206932327</v>
      </c>
      <c r="I56" s="44">
        <f t="shared" si="20"/>
        <v>125081.11205338</v>
      </c>
      <c r="J56" s="82">
        <f t="shared" si="11"/>
        <v>3909.12164067021</v>
      </c>
      <c r="K56" s="83">
        <f t="shared" si="12"/>
        <v>3689.54661049743</v>
      </c>
      <c r="L56" s="84">
        <f t="shared" si="13"/>
        <v>3540.03147320886</v>
      </c>
      <c r="M56" s="82">
        <f t="shared" si="14"/>
        <v>4964.58448365117</v>
      </c>
      <c r="N56" s="83">
        <f t="shared" si="15"/>
        <v>5534.31991574614</v>
      </c>
      <c r="O56" s="84">
        <f t="shared" si="16"/>
        <v>7080.06294641771</v>
      </c>
    </row>
    <row r="57" spans="1:15">
      <c r="A57" s="38">
        <v>49</v>
      </c>
      <c r="B57" s="45" t="s">
        <v>57</v>
      </c>
      <c r="C57" s="46">
        <v>2</v>
      </c>
      <c r="D57" s="49">
        <v>-1</v>
      </c>
      <c r="E57" s="47">
        <v>-1</v>
      </c>
      <c r="F57" s="48">
        <v>-1</v>
      </c>
      <c r="G57" s="44">
        <f t="shared" si="18"/>
        <v>131210.579997479</v>
      </c>
      <c r="H57" s="44">
        <f t="shared" si="19"/>
        <v>124663.630724357</v>
      </c>
      <c r="I57" s="44">
        <f t="shared" si="20"/>
        <v>121328.678691778</v>
      </c>
      <c r="J57" s="82">
        <f t="shared" si="11"/>
        <v>4058.05917517975</v>
      </c>
      <c r="K57" s="83">
        <f t="shared" si="12"/>
        <v>3855.57620796981</v>
      </c>
      <c r="L57" s="84">
        <f t="shared" si="13"/>
        <v>3752.43336160139</v>
      </c>
      <c r="M57" s="82">
        <f t="shared" si="14"/>
        <v>-4058.05917517975</v>
      </c>
      <c r="N57" s="83">
        <f t="shared" si="15"/>
        <v>-3855.57620796981</v>
      </c>
      <c r="O57" s="84">
        <f t="shared" si="16"/>
        <v>-3752.43336160139</v>
      </c>
    </row>
    <row r="58" ht="18.75" spans="1:15">
      <c r="A58" s="38">
        <v>50</v>
      </c>
      <c r="B58" s="54" t="s">
        <v>58</v>
      </c>
      <c r="C58" s="55">
        <v>2</v>
      </c>
      <c r="D58" s="56">
        <v>-1</v>
      </c>
      <c r="E58" s="57">
        <v>-1</v>
      </c>
      <c r="F58" s="58">
        <v>-1</v>
      </c>
      <c r="G58" s="44">
        <f t="shared" si="18"/>
        <v>127274.262597554</v>
      </c>
      <c r="H58" s="44">
        <f t="shared" si="19"/>
        <v>120923.721802627</v>
      </c>
      <c r="I58" s="44">
        <f t="shared" si="20"/>
        <v>117688.818331025</v>
      </c>
      <c r="J58" s="82">
        <f t="shared" si="11"/>
        <v>3936.31739992436</v>
      </c>
      <c r="K58" s="83">
        <f t="shared" si="12"/>
        <v>3739.90892173072</v>
      </c>
      <c r="L58" s="84">
        <f t="shared" si="13"/>
        <v>3639.86036075334</v>
      </c>
      <c r="M58" s="82">
        <f t="shared" si="14"/>
        <v>-3936.31739992436</v>
      </c>
      <c r="N58" s="83">
        <f t="shared" si="15"/>
        <v>-3739.90892173072</v>
      </c>
      <c r="O58" s="84">
        <f t="shared" si="16"/>
        <v>-3639.86036075334</v>
      </c>
    </row>
    <row r="59" ht="18.75" spans="1:15">
      <c r="A59" s="38"/>
      <c r="B59" s="59" t="s">
        <v>59</v>
      </c>
      <c r="C59" s="60"/>
      <c r="D59" s="61">
        <f>COUNTIF(D9:D58,1.27)</f>
        <v>26</v>
      </c>
      <c r="E59" s="61">
        <f>COUNTIF(E9:E58,1.5)</f>
        <v>23</v>
      </c>
      <c r="F59" s="62">
        <f>COUNTIF(F9:F58,2)</f>
        <v>19</v>
      </c>
      <c r="G59" s="63">
        <f>M59+G8</f>
        <v>127274.262597554</v>
      </c>
      <c r="H59" s="64">
        <f>N59+H8</f>
        <v>120923.721802627</v>
      </c>
      <c r="I59" s="86">
        <f>O59+I8</f>
        <v>117688.818331025</v>
      </c>
      <c r="J59" s="87" t="s">
        <v>60</v>
      </c>
      <c r="K59" s="88" t="e">
        <f>B58-B9</f>
        <v>#VALUE!</v>
      </c>
      <c r="L59" s="89" t="s">
        <v>61</v>
      </c>
      <c r="M59" s="90">
        <f>SUM(M9:M58)</f>
        <v>27274.2625975541</v>
      </c>
      <c r="N59" s="91">
        <f>SUM(N9:N58)</f>
        <v>20923.7218026266</v>
      </c>
      <c r="O59" s="92">
        <f>SUM(O9:O58)</f>
        <v>17688.8183310249</v>
      </c>
    </row>
    <row r="60" ht="18.75" spans="1:15">
      <c r="A60" s="38"/>
      <c r="B60" s="65" t="s">
        <v>62</v>
      </c>
      <c r="C60" s="66"/>
      <c r="D60" s="61">
        <f>COUNTIF(D9:D58,-1)</f>
        <v>24</v>
      </c>
      <c r="E60" s="61">
        <f>COUNTIF(E9:E58,-1)</f>
        <v>27</v>
      </c>
      <c r="F60" s="62">
        <f>COUNTIF(F9:F58,-1)</f>
        <v>31</v>
      </c>
      <c r="G60" s="23" t="s">
        <v>63</v>
      </c>
      <c r="H60" s="24"/>
      <c r="I60" s="73"/>
      <c r="J60" s="23" t="s">
        <v>64</v>
      </c>
      <c r="K60" s="24"/>
      <c r="L60" s="73"/>
      <c r="M60" s="38"/>
      <c r="N60" s="53"/>
      <c r="O60" s="93"/>
    </row>
    <row r="61" ht="18.75" spans="1:15">
      <c r="A61" s="38"/>
      <c r="B61" s="65" t="s">
        <v>65</v>
      </c>
      <c r="C61" s="66"/>
      <c r="D61" s="61">
        <f>COUNTIF(D9:D58,0)</f>
        <v>0</v>
      </c>
      <c r="E61" s="61">
        <f>COUNTIF(E9:E58,0)</f>
        <v>0</v>
      </c>
      <c r="F61" s="61">
        <f>COUNTIF(F9:F58,0)</f>
        <v>0</v>
      </c>
      <c r="G61" s="67">
        <f>G59/G8</f>
        <v>1.27274262597554</v>
      </c>
      <c r="H61" s="68">
        <f t="shared" ref="H61:I61" si="21">H59/H8</f>
        <v>1.20923721802627</v>
      </c>
      <c r="I61" s="94">
        <f t="shared" si="21"/>
        <v>1.17688818331025</v>
      </c>
      <c r="J61" s="95" t="e">
        <f>(G61-100%)*30/K59</f>
        <v>#VALUE!</v>
      </c>
      <c r="K61" s="95" t="e">
        <f>(H61-100%)*30/K59</f>
        <v>#VALUE!</v>
      </c>
      <c r="L61" s="96" t="e">
        <f>(I61-100%)*30/K59</f>
        <v>#VALUE!</v>
      </c>
      <c r="M61" s="97"/>
      <c r="N61" s="98"/>
      <c r="O61" s="99"/>
    </row>
    <row r="62" ht="18.75" spans="1:6">
      <c r="A62" s="53"/>
      <c r="B62" s="23" t="s">
        <v>66</v>
      </c>
      <c r="C62" s="24"/>
      <c r="D62" s="69">
        <f t="shared" ref="D62:F62" si="22">D59/(D59+D60+D61)</f>
        <v>0.52</v>
      </c>
      <c r="E62" s="70">
        <f t="shared" si="22"/>
        <v>0.46</v>
      </c>
      <c r="F62" s="71">
        <f t="shared" si="22"/>
        <v>0.38</v>
      </c>
    </row>
    <row r="64" spans="4:6">
      <c r="D64" s="72"/>
      <c r="E64" s="72"/>
      <c r="F64" s="72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80" zoomScaleNormal="80" topLeftCell="A777" workbookViewId="0">
      <selection activeCell="A771" sqref="A771"/>
    </sheetView>
  </sheetViews>
  <sheetFormatPr defaultColWidth="8.125" defaultRowHeight="14.4"/>
  <cols>
    <col min="1" max="1" width="6.625" style="16" customWidth="1"/>
    <col min="2" max="2" width="7.25" style="11" customWidth="1"/>
    <col min="3" max="256" width="8.125" style="11"/>
    <col min="257" max="257" width="6.625" style="11" customWidth="1"/>
    <col min="258" max="258" width="7.25" style="11" customWidth="1"/>
    <col min="259" max="512" width="8.125" style="11"/>
    <col min="513" max="513" width="6.625" style="11" customWidth="1"/>
    <col min="514" max="514" width="7.25" style="11" customWidth="1"/>
    <col min="515" max="768" width="8.125" style="11"/>
    <col min="769" max="769" width="6.625" style="11" customWidth="1"/>
    <col min="770" max="770" width="7.25" style="11" customWidth="1"/>
    <col min="771" max="1024" width="8.125" style="11"/>
    <col min="1025" max="1025" width="6.625" style="11" customWidth="1"/>
    <col min="1026" max="1026" width="7.25" style="11" customWidth="1"/>
    <col min="1027" max="1280" width="8.125" style="11"/>
    <col min="1281" max="1281" width="6.625" style="11" customWidth="1"/>
    <col min="1282" max="1282" width="7.25" style="11" customWidth="1"/>
    <col min="1283" max="1536" width="8.125" style="11"/>
    <col min="1537" max="1537" width="6.625" style="11" customWidth="1"/>
    <col min="1538" max="1538" width="7.25" style="11" customWidth="1"/>
    <col min="1539" max="1792" width="8.125" style="11"/>
    <col min="1793" max="1793" width="6.625" style="11" customWidth="1"/>
    <col min="1794" max="1794" width="7.25" style="11" customWidth="1"/>
    <col min="1795" max="2048" width="8.125" style="11"/>
    <col min="2049" max="2049" width="6.625" style="11" customWidth="1"/>
    <col min="2050" max="2050" width="7.25" style="11" customWidth="1"/>
    <col min="2051" max="2304" width="8.125" style="11"/>
    <col min="2305" max="2305" width="6.625" style="11" customWidth="1"/>
    <col min="2306" max="2306" width="7.25" style="11" customWidth="1"/>
    <col min="2307" max="2560" width="8.125" style="11"/>
    <col min="2561" max="2561" width="6.625" style="11" customWidth="1"/>
    <col min="2562" max="2562" width="7.25" style="11" customWidth="1"/>
    <col min="2563" max="2816" width="8.125" style="11"/>
    <col min="2817" max="2817" width="6.625" style="11" customWidth="1"/>
    <col min="2818" max="2818" width="7.25" style="11" customWidth="1"/>
    <col min="2819" max="3072" width="8.125" style="11"/>
    <col min="3073" max="3073" width="6.625" style="11" customWidth="1"/>
    <col min="3074" max="3074" width="7.25" style="11" customWidth="1"/>
    <col min="3075" max="3328" width="8.125" style="11"/>
    <col min="3329" max="3329" width="6.625" style="11" customWidth="1"/>
    <col min="3330" max="3330" width="7.25" style="11" customWidth="1"/>
    <col min="3331" max="3584" width="8.125" style="11"/>
    <col min="3585" max="3585" width="6.625" style="11" customWidth="1"/>
    <col min="3586" max="3586" width="7.25" style="11" customWidth="1"/>
    <col min="3587" max="3840" width="8.125" style="11"/>
    <col min="3841" max="3841" width="6.625" style="11" customWidth="1"/>
    <col min="3842" max="3842" width="7.25" style="11" customWidth="1"/>
    <col min="3843" max="4096" width="8.125" style="11"/>
    <col min="4097" max="4097" width="6.625" style="11" customWidth="1"/>
    <col min="4098" max="4098" width="7.25" style="11" customWidth="1"/>
    <col min="4099" max="4352" width="8.125" style="11"/>
    <col min="4353" max="4353" width="6.625" style="11" customWidth="1"/>
    <col min="4354" max="4354" width="7.25" style="11" customWidth="1"/>
    <col min="4355" max="4608" width="8.125" style="11"/>
    <col min="4609" max="4609" width="6.625" style="11" customWidth="1"/>
    <col min="4610" max="4610" width="7.25" style="11" customWidth="1"/>
    <col min="4611" max="4864" width="8.125" style="11"/>
    <col min="4865" max="4865" width="6.625" style="11" customWidth="1"/>
    <col min="4866" max="4866" width="7.25" style="11" customWidth="1"/>
    <col min="4867" max="5120" width="8.125" style="11"/>
    <col min="5121" max="5121" width="6.625" style="11" customWidth="1"/>
    <col min="5122" max="5122" width="7.25" style="11" customWidth="1"/>
    <col min="5123" max="5376" width="8.125" style="11"/>
    <col min="5377" max="5377" width="6.625" style="11" customWidth="1"/>
    <col min="5378" max="5378" width="7.25" style="11" customWidth="1"/>
    <col min="5379" max="5632" width="8.125" style="11"/>
    <col min="5633" max="5633" width="6.625" style="11" customWidth="1"/>
    <col min="5634" max="5634" width="7.25" style="11" customWidth="1"/>
    <col min="5635" max="5888" width="8.125" style="11"/>
    <col min="5889" max="5889" width="6.625" style="11" customWidth="1"/>
    <col min="5890" max="5890" width="7.25" style="11" customWidth="1"/>
    <col min="5891" max="6144" width="8.125" style="11"/>
    <col min="6145" max="6145" width="6.625" style="11" customWidth="1"/>
    <col min="6146" max="6146" width="7.25" style="11" customWidth="1"/>
    <col min="6147" max="6400" width="8.125" style="11"/>
    <col min="6401" max="6401" width="6.625" style="11" customWidth="1"/>
    <col min="6402" max="6402" width="7.25" style="11" customWidth="1"/>
    <col min="6403" max="6656" width="8.125" style="11"/>
    <col min="6657" max="6657" width="6.625" style="11" customWidth="1"/>
    <col min="6658" max="6658" width="7.25" style="11" customWidth="1"/>
    <col min="6659" max="6912" width="8.125" style="11"/>
    <col min="6913" max="6913" width="6.625" style="11" customWidth="1"/>
    <col min="6914" max="6914" width="7.25" style="11" customWidth="1"/>
    <col min="6915" max="7168" width="8.125" style="11"/>
    <col min="7169" max="7169" width="6.625" style="11" customWidth="1"/>
    <col min="7170" max="7170" width="7.25" style="11" customWidth="1"/>
    <col min="7171" max="7424" width="8.125" style="11"/>
    <col min="7425" max="7425" width="6.625" style="11" customWidth="1"/>
    <col min="7426" max="7426" width="7.25" style="11" customWidth="1"/>
    <col min="7427" max="7680" width="8.125" style="11"/>
    <col min="7681" max="7681" width="6.625" style="11" customWidth="1"/>
    <col min="7682" max="7682" width="7.25" style="11" customWidth="1"/>
    <col min="7683" max="7936" width="8.125" style="11"/>
    <col min="7937" max="7937" width="6.625" style="11" customWidth="1"/>
    <col min="7938" max="7938" width="7.25" style="11" customWidth="1"/>
    <col min="7939" max="8192" width="8.125" style="11"/>
    <col min="8193" max="8193" width="6.625" style="11" customWidth="1"/>
    <col min="8194" max="8194" width="7.25" style="11" customWidth="1"/>
    <col min="8195" max="8448" width="8.125" style="11"/>
    <col min="8449" max="8449" width="6.625" style="11" customWidth="1"/>
    <col min="8450" max="8450" width="7.25" style="11" customWidth="1"/>
    <col min="8451" max="8704" width="8.125" style="11"/>
    <col min="8705" max="8705" width="6.625" style="11" customWidth="1"/>
    <col min="8706" max="8706" width="7.25" style="11" customWidth="1"/>
    <col min="8707" max="8960" width="8.125" style="11"/>
    <col min="8961" max="8961" width="6.625" style="11" customWidth="1"/>
    <col min="8962" max="8962" width="7.25" style="11" customWidth="1"/>
    <col min="8963" max="9216" width="8.125" style="11"/>
    <col min="9217" max="9217" width="6.625" style="11" customWidth="1"/>
    <col min="9218" max="9218" width="7.25" style="11" customWidth="1"/>
    <col min="9219" max="9472" width="8.125" style="11"/>
    <col min="9473" max="9473" width="6.625" style="11" customWidth="1"/>
    <col min="9474" max="9474" width="7.25" style="11" customWidth="1"/>
    <col min="9475" max="9728" width="8.125" style="11"/>
    <col min="9729" max="9729" width="6.625" style="11" customWidth="1"/>
    <col min="9730" max="9730" width="7.25" style="11" customWidth="1"/>
    <col min="9731" max="9984" width="8.125" style="11"/>
    <col min="9985" max="9985" width="6.625" style="11" customWidth="1"/>
    <col min="9986" max="9986" width="7.25" style="11" customWidth="1"/>
    <col min="9987" max="10240" width="8.125" style="11"/>
    <col min="10241" max="10241" width="6.625" style="11" customWidth="1"/>
    <col min="10242" max="10242" width="7.25" style="11" customWidth="1"/>
    <col min="10243" max="10496" width="8.125" style="11"/>
    <col min="10497" max="10497" width="6.625" style="11" customWidth="1"/>
    <col min="10498" max="10498" width="7.25" style="11" customWidth="1"/>
    <col min="10499" max="10752" width="8.125" style="11"/>
    <col min="10753" max="10753" width="6.625" style="11" customWidth="1"/>
    <col min="10754" max="10754" width="7.25" style="11" customWidth="1"/>
    <col min="10755" max="11008" width="8.125" style="11"/>
    <col min="11009" max="11009" width="6.625" style="11" customWidth="1"/>
    <col min="11010" max="11010" width="7.25" style="11" customWidth="1"/>
    <col min="11011" max="11264" width="8.125" style="11"/>
    <col min="11265" max="11265" width="6.625" style="11" customWidth="1"/>
    <col min="11266" max="11266" width="7.25" style="11" customWidth="1"/>
    <col min="11267" max="11520" width="8.125" style="11"/>
    <col min="11521" max="11521" width="6.625" style="11" customWidth="1"/>
    <col min="11522" max="11522" width="7.25" style="11" customWidth="1"/>
    <col min="11523" max="11776" width="8.125" style="11"/>
    <col min="11777" max="11777" width="6.625" style="11" customWidth="1"/>
    <col min="11778" max="11778" width="7.25" style="11" customWidth="1"/>
    <col min="11779" max="12032" width="8.125" style="11"/>
    <col min="12033" max="12033" width="6.625" style="11" customWidth="1"/>
    <col min="12034" max="12034" width="7.25" style="11" customWidth="1"/>
    <col min="12035" max="12288" width="8.125" style="11"/>
    <col min="12289" max="12289" width="6.625" style="11" customWidth="1"/>
    <col min="12290" max="12290" width="7.25" style="11" customWidth="1"/>
    <col min="12291" max="12544" width="8.125" style="11"/>
    <col min="12545" max="12545" width="6.625" style="11" customWidth="1"/>
    <col min="12546" max="12546" width="7.25" style="11" customWidth="1"/>
    <col min="12547" max="12800" width="8.125" style="11"/>
    <col min="12801" max="12801" width="6.625" style="11" customWidth="1"/>
    <col min="12802" max="12802" width="7.25" style="11" customWidth="1"/>
    <col min="12803" max="13056" width="8.125" style="11"/>
    <col min="13057" max="13057" width="6.625" style="11" customWidth="1"/>
    <col min="13058" max="13058" width="7.25" style="11" customWidth="1"/>
    <col min="13059" max="13312" width="8.125" style="11"/>
    <col min="13313" max="13313" width="6.625" style="11" customWidth="1"/>
    <col min="13314" max="13314" width="7.25" style="11" customWidth="1"/>
    <col min="13315" max="13568" width="8.125" style="11"/>
    <col min="13569" max="13569" width="6.625" style="11" customWidth="1"/>
    <col min="13570" max="13570" width="7.25" style="11" customWidth="1"/>
    <col min="13571" max="13824" width="8.125" style="11"/>
    <col min="13825" max="13825" width="6.625" style="11" customWidth="1"/>
    <col min="13826" max="13826" width="7.25" style="11" customWidth="1"/>
    <col min="13827" max="14080" width="8.125" style="11"/>
    <col min="14081" max="14081" width="6.625" style="11" customWidth="1"/>
    <col min="14082" max="14082" width="7.25" style="11" customWidth="1"/>
    <col min="14083" max="14336" width="8.125" style="11"/>
    <col min="14337" max="14337" width="6.625" style="11" customWidth="1"/>
    <col min="14338" max="14338" width="7.25" style="11" customWidth="1"/>
    <col min="14339" max="14592" width="8.125" style="11"/>
    <col min="14593" max="14593" width="6.625" style="11" customWidth="1"/>
    <col min="14594" max="14594" width="7.25" style="11" customWidth="1"/>
    <col min="14595" max="14848" width="8.125" style="11"/>
    <col min="14849" max="14849" width="6.625" style="11" customWidth="1"/>
    <col min="14850" max="14850" width="7.25" style="11" customWidth="1"/>
    <col min="14851" max="15104" width="8.125" style="11"/>
    <col min="15105" max="15105" width="6.625" style="11" customWidth="1"/>
    <col min="15106" max="15106" width="7.25" style="11" customWidth="1"/>
    <col min="15107" max="15360" width="8.125" style="11"/>
    <col min="15361" max="15361" width="6.625" style="11" customWidth="1"/>
    <col min="15362" max="15362" width="7.25" style="11" customWidth="1"/>
    <col min="15363" max="15616" width="8.125" style="11"/>
    <col min="15617" max="15617" width="6.625" style="11" customWidth="1"/>
    <col min="15618" max="15618" width="7.25" style="11" customWidth="1"/>
    <col min="15619" max="15872" width="8.125" style="11"/>
    <col min="15873" max="15873" width="6.625" style="11" customWidth="1"/>
    <col min="15874" max="15874" width="7.25" style="11" customWidth="1"/>
    <col min="15875" max="16128" width="8.125" style="11"/>
    <col min="16129" max="16129" width="6.625" style="11" customWidth="1"/>
    <col min="16130" max="16130" width="7.25" style="11" customWidth="1"/>
    <col min="16131" max="16384" width="8.125" style="11"/>
  </cols>
  <sheetData/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zoomScale="145" zoomScaleNormal="145" topLeftCell="A9" workbookViewId="0">
      <selection activeCell="A22" sqref="A22:J29"/>
    </sheetView>
  </sheetViews>
  <sheetFormatPr defaultColWidth="8.125" defaultRowHeight="13.2"/>
  <cols>
    <col min="1" max="16384" width="8.125" style="11"/>
  </cols>
  <sheetData>
    <row r="1" spans="1:1">
      <c r="A1" s="11" t="s">
        <v>67</v>
      </c>
    </row>
    <row r="2" spans="1:10">
      <c r="A2" s="12" t="s">
        <v>68</v>
      </c>
      <c r="B2" s="13"/>
      <c r="C2" s="13"/>
      <c r="D2" s="13"/>
      <c r="E2" s="13"/>
      <c r="F2" s="13"/>
      <c r="G2" s="13"/>
      <c r="H2" s="13"/>
      <c r="I2" s="13"/>
      <c r="J2" s="13"/>
    </row>
    <row r="3" spans="1:10">
      <c r="A3" s="13"/>
      <c r="B3" s="13"/>
      <c r="C3" s="13"/>
      <c r="D3" s="13"/>
      <c r="E3" s="13"/>
      <c r="F3" s="13"/>
      <c r="G3" s="13"/>
      <c r="H3" s="13"/>
      <c r="I3" s="13"/>
      <c r="J3" s="13"/>
    </row>
    <row r="4" spans="1:10">
      <c r="A4" s="13"/>
      <c r="B4" s="13"/>
      <c r="C4" s="13"/>
      <c r="D4" s="13"/>
      <c r="E4" s="13"/>
      <c r="F4" s="13"/>
      <c r="G4" s="13"/>
      <c r="H4" s="13"/>
      <c r="I4" s="13"/>
      <c r="J4" s="13"/>
    </row>
    <row r="5" spans="1:10">
      <c r="A5" s="13"/>
      <c r="B5" s="13"/>
      <c r="C5" s="13"/>
      <c r="D5" s="13"/>
      <c r="E5" s="13"/>
      <c r="F5" s="13"/>
      <c r="G5" s="13"/>
      <c r="H5" s="13"/>
      <c r="I5" s="13"/>
      <c r="J5" s="13"/>
    </row>
    <row r="6" spans="1:10">
      <c r="A6" s="13"/>
      <c r="B6" s="13"/>
      <c r="C6" s="13"/>
      <c r="D6" s="13"/>
      <c r="E6" s="13"/>
      <c r="F6" s="13"/>
      <c r="G6" s="13"/>
      <c r="H6" s="13"/>
      <c r="I6" s="13"/>
      <c r="J6" s="13"/>
    </row>
    <row r="7" spans="1:10">
      <c r="A7" s="13"/>
      <c r="B7" s="13"/>
      <c r="C7" s="13"/>
      <c r="D7" s="13"/>
      <c r="E7" s="13"/>
      <c r="F7" s="13"/>
      <c r="G7" s="13"/>
      <c r="H7" s="13"/>
      <c r="I7" s="13"/>
      <c r="J7" s="13"/>
    </row>
    <row r="8" spans="1:10">
      <c r="A8" s="13"/>
      <c r="B8" s="13"/>
      <c r="C8" s="13"/>
      <c r="D8" s="13"/>
      <c r="E8" s="13"/>
      <c r="F8" s="13"/>
      <c r="G8" s="13"/>
      <c r="H8" s="13"/>
      <c r="I8" s="13"/>
      <c r="J8" s="13"/>
    </row>
    <row r="9" spans="1:10">
      <c r="A9" s="13"/>
      <c r="B9" s="13"/>
      <c r="C9" s="13"/>
      <c r="D9" s="13"/>
      <c r="E9" s="13"/>
      <c r="F9" s="13"/>
      <c r="G9" s="13"/>
      <c r="H9" s="13"/>
      <c r="I9" s="13"/>
      <c r="J9" s="13"/>
    </row>
    <row r="11" spans="1:1">
      <c r="A11" s="11" t="s">
        <v>69</v>
      </c>
    </row>
    <row r="12" spans="1:10">
      <c r="A12" s="14" t="s">
        <v>70</v>
      </c>
      <c r="B12" s="15"/>
      <c r="C12" s="15"/>
      <c r="D12" s="15"/>
      <c r="E12" s="15"/>
      <c r="F12" s="15"/>
      <c r="G12" s="15"/>
      <c r="H12" s="15"/>
      <c r="I12" s="15"/>
      <c r="J12" s="15"/>
    </row>
    <row r="13" spans="1:10">
      <c r="A13" s="15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0">
      <c r="A15" s="15"/>
      <c r="B15" s="15"/>
      <c r="C15" s="15"/>
      <c r="D15" s="15"/>
      <c r="E15" s="15"/>
      <c r="F15" s="15"/>
      <c r="G15" s="15"/>
      <c r="H15" s="15"/>
      <c r="I15" s="15"/>
      <c r="J15" s="15"/>
    </row>
    <row r="16" spans="1:10">
      <c r="A16" s="15"/>
      <c r="B16" s="15"/>
      <c r="C16" s="15"/>
      <c r="D16" s="15"/>
      <c r="E16" s="15"/>
      <c r="F16" s="15"/>
      <c r="G16" s="15"/>
      <c r="H16" s="15"/>
      <c r="I16" s="15"/>
      <c r="J16" s="15"/>
    </row>
    <row r="17" spans="1:10">
      <c r="A17" s="15"/>
      <c r="B17" s="15"/>
      <c r="C17" s="15"/>
      <c r="D17" s="15"/>
      <c r="E17" s="15"/>
      <c r="F17" s="15"/>
      <c r="G17" s="15"/>
      <c r="H17" s="15"/>
      <c r="I17" s="15"/>
      <c r="J17" s="15"/>
    </row>
    <row r="18" spans="1:10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1" spans="1:1">
      <c r="A21" s="11" t="s">
        <v>71</v>
      </c>
    </row>
    <row r="22" spans="1:10">
      <c r="A22" s="14" t="s">
        <v>72</v>
      </c>
      <c r="B22" s="14"/>
      <c r="C22" s="14"/>
      <c r="D22" s="14"/>
      <c r="E22" s="14"/>
      <c r="F22" s="14"/>
      <c r="G22" s="14"/>
      <c r="H22" s="14"/>
      <c r="I22" s="14"/>
      <c r="J22" s="14"/>
    </row>
    <row r="23" spans="1:10">
      <c r="A23" s="14"/>
      <c r="B23" s="14"/>
      <c r="C23" s="14"/>
      <c r="D23" s="14"/>
      <c r="E23" s="14"/>
      <c r="F23" s="14"/>
      <c r="G23" s="14"/>
      <c r="H23" s="14"/>
      <c r="I23" s="14"/>
      <c r="J23" s="14"/>
    </row>
    <row r="24" spans="1:10">
      <c r="A24" s="14"/>
      <c r="B24" s="14"/>
      <c r="C24" s="14"/>
      <c r="D24" s="14"/>
      <c r="E24" s="14"/>
      <c r="F24" s="14"/>
      <c r="G24" s="14"/>
      <c r="H24" s="14"/>
      <c r="I24" s="14"/>
      <c r="J24" s="14"/>
    </row>
    <row r="25" spans="1:10">
      <c r="A25" s="14"/>
      <c r="B25" s="14"/>
      <c r="C25" s="14"/>
      <c r="D25" s="14"/>
      <c r="E25" s="14"/>
      <c r="F25" s="14"/>
      <c r="G25" s="14"/>
      <c r="H25" s="14"/>
      <c r="I25" s="14"/>
      <c r="J25" s="14"/>
    </row>
    <row r="26" spans="1:10">
      <c r="A26" s="14"/>
      <c r="B26" s="14"/>
      <c r="C26" s="14"/>
      <c r="D26" s="14"/>
      <c r="E26" s="14"/>
      <c r="F26" s="14"/>
      <c r="G26" s="14"/>
      <c r="H26" s="14"/>
      <c r="I26" s="14"/>
      <c r="J26" s="14"/>
    </row>
    <row r="27" spans="1:10">
      <c r="A27" s="14"/>
      <c r="B27" s="14"/>
      <c r="C27" s="14"/>
      <c r="D27" s="14"/>
      <c r="E27" s="14"/>
      <c r="F27" s="14"/>
      <c r="G27" s="14"/>
      <c r="H27" s="14"/>
      <c r="I27" s="14"/>
      <c r="J27" s="14"/>
    </row>
    <row r="28" spans="1:10">
      <c r="A28" s="14"/>
      <c r="B28" s="14"/>
      <c r="C28" s="14"/>
      <c r="D28" s="14"/>
      <c r="E28" s="14"/>
      <c r="F28" s="14"/>
      <c r="G28" s="14"/>
      <c r="H28" s="14"/>
      <c r="I28" s="14"/>
      <c r="J28" s="14"/>
    </row>
    <row r="29" spans="1:10">
      <c r="A29" s="14"/>
      <c r="B29" s="14"/>
      <c r="C29" s="14"/>
      <c r="D29" s="14"/>
      <c r="E29" s="14"/>
      <c r="F29" s="14"/>
      <c r="G29" s="14"/>
      <c r="H29" s="14"/>
      <c r="I29" s="14"/>
      <c r="J29" s="14"/>
    </row>
  </sheetData>
  <mergeCells count="3">
    <mergeCell ref="A2:J9"/>
    <mergeCell ref="A12:J19"/>
    <mergeCell ref="A22:J29"/>
  </mergeCells>
  <pageMargins left="0.75" right="0.75" top="1" bottom="1" header="0.511111111111111" footer="0.511111111111111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zoomScale="80" zoomScaleNormal="80" workbookViewId="0">
      <selection activeCell="D6" sqref="D6"/>
    </sheetView>
  </sheetViews>
  <sheetFormatPr defaultColWidth="9" defaultRowHeight="18" outlineLevelCol="7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1" t="s">
        <v>73</v>
      </c>
      <c r="B1" s="2"/>
      <c r="C1" s="3"/>
      <c r="D1" s="4"/>
      <c r="E1" s="3"/>
      <c r="F1" s="4"/>
      <c r="G1" s="3"/>
      <c r="H1" s="4"/>
    </row>
    <row r="2" spans="1:8">
      <c r="A2" s="5"/>
      <c r="B2" s="3"/>
      <c r="C2" s="3"/>
      <c r="D2" s="4"/>
      <c r="E2" s="3"/>
      <c r="F2" s="4"/>
      <c r="G2" s="3"/>
      <c r="H2" s="4"/>
    </row>
    <row r="3" spans="1:8">
      <c r="A3" s="6" t="s">
        <v>74</v>
      </c>
      <c r="B3" s="6" t="s">
        <v>0</v>
      </c>
      <c r="C3" s="6" t="s">
        <v>75</v>
      </c>
      <c r="D3" s="7" t="s">
        <v>76</v>
      </c>
      <c r="E3" s="6" t="s">
        <v>77</v>
      </c>
      <c r="F3" s="7" t="s">
        <v>76</v>
      </c>
      <c r="G3" s="6" t="s">
        <v>78</v>
      </c>
      <c r="H3" s="7" t="s">
        <v>76</v>
      </c>
    </row>
    <row r="4" spans="1:8">
      <c r="A4" s="8" t="s">
        <v>79</v>
      </c>
      <c r="B4" s="8" t="s">
        <v>80</v>
      </c>
      <c r="C4" s="8"/>
      <c r="D4" s="9"/>
      <c r="E4" s="8"/>
      <c r="F4" s="9"/>
      <c r="G4" s="8" t="s">
        <v>81</v>
      </c>
      <c r="H4" s="9">
        <v>45145</v>
      </c>
    </row>
    <row r="5" spans="1:8">
      <c r="A5" s="8" t="s">
        <v>79</v>
      </c>
      <c r="B5" s="8"/>
      <c r="C5" s="8"/>
      <c r="D5" s="9"/>
      <c r="E5" s="8"/>
      <c r="F5" s="10"/>
      <c r="G5" s="8"/>
      <c r="H5" s="10"/>
    </row>
    <row r="6" spans="1:8">
      <c r="A6" s="8" t="s">
        <v>79</v>
      </c>
      <c r="B6" s="8"/>
      <c r="C6" s="8"/>
      <c r="D6" s="10"/>
      <c r="E6" s="8"/>
      <c r="F6" s="10"/>
      <c r="G6" s="8"/>
      <c r="H6" s="10"/>
    </row>
    <row r="7" spans="1:8">
      <c r="A7" s="8" t="s">
        <v>79</v>
      </c>
      <c r="B7" s="8"/>
      <c r="C7" s="8"/>
      <c r="D7" s="10"/>
      <c r="E7" s="8"/>
      <c r="F7" s="10"/>
      <c r="G7" s="8"/>
      <c r="H7" s="10"/>
    </row>
    <row r="8" spans="1:8">
      <c r="A8" s="8" t="s">
        <v>79</v>
      </c>
      <c r="B8" s="8"/>
      <c r="C8" s="8"/>
      <c r="D8" s="10"/>
      <c r="E8" s="8"/>
      <c r="F8" s="10"/>
      <c r="G8" s="8"/>
      <c r="H8" s="10"/>
    </row>
    <row r="9" spans="1:8">
      <c r="A9" s="8" t="s">
        <v>79</v>
      </c>
      <c r="B9" s="8"/>
      <c r="C9" s="8"/>
      <c r="D9" s="10"/>
      <c r="E9" s="8"/>
      <c r="F9" s="10"/>
      <c r="G9" s="8"/>
      <c r="H9" s="10"/>
    </row>
    <row r="10" spans="1:8">
      <c r="A10" s="8" t="s">
        <v>79</v>
      </c>
      <c r="B10" s="8"/>
      <c r="C10" s="8"/>
      <c r="D10" s="10"/>
      <c r="E10" s="8"/>
      <c r="F10" s="10"/>
      <c r="G10" s="8"/>
      <c r="H10" s="10"/>
    </row>
    <row r="11" spans="1:8">
      <c r="A11" s="8" t="s">
        <v>79</v>
      </c>
      <c r="B11" s="8"/>
      <c r="C11" s="8"/>
      <c r="D11" s="10"/>
      <c r="E11" s="8"/>
      <c r="F11" s="10"/>
      <c r="G11" s="8"/>
      <c r="H11" s="10"/>
    </row>
    <row r="12" spans="1:8">
      <c r="A12" s="5"/>
      <c r="B12" s="3"/>
      <c r="C12" s="3"/>
      <c r="D12" s="4"/>
      <c r="E12" s="3"/>
      <c r="F12" s="4"/>
      <c r="G12" s="3"/>
      <c r="H12" s="4"/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2020-09-18T03:10:00Z</dcterms:created>
  <dcterms:modified xsi:type="dcterms:W3CDTF">2023-08-07T02:47:05Z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1041-11.8.2.10334</vt:lpwstr>
  </property>
</Properties>
</file>