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1988" windowHeight="8952" firstSheet="1" activeTab="1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4525"/>
</workbook>
</file>

<file path=xl/sharedStrings.xml><?xml version="1.0" encoding="utf-8"?>
<sst xmlns="http://schemas.openxmlformats.org/spreadsheetml/2006/main" count="107" uniqueCount="91">
  <si>
    <t>通貨ペア</t>
  </si>
  <si>
    <t>USDJPY</t>
  </si>
  <si>
    <t>時間足</t>
  </si>
  <si>
    <t>4H足</t>
  </si>
  <si>
    <t>当初資金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</si>
  <si>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</si>
  <si>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</si>
  <si>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</si>
  <si>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</si>
  <si>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</si>
  <si>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</si>
  <si>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charset val="128"/>
        <scheme val="minor"/>
      </rPr>
      <t>決済</t>
    </r>
    <r>
      <rPr>
        <b/>
        <sz val="9"/>
        <color theme="1"/>
        <rFont val="游ゴシック"/>
        <charset val="128"/>
        <scheme val="minor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</si>
  <si>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</si>
  <si>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</si>
  <si>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</si>
  <si>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</si>
  <si>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</si>
  <si>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</si>
  <si>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2023.7.20</t>
  </si>
  <si>
    <t>2023.7.7</t>
  </si>
  <si>
    <t>2023.7.3</t>
  </si>
  <si>
    <t>2023.6.27</t>
  </si>
  <si>
    <t>2023.5.31</t>
  </si>
  <si>
    <t>2023.5.23</t>
  </si>
  <si>
    <t>2023.5.9</t>
  </si>
  <si>
    <t>2023.4.25</t>
  </si>
  <si>
    <t>2023.4.11</t>
  </si>
  <si>
    <t>2023.2.16</t>
  </si>
  <si>
    <t>2023.12.27</t>
  </si>
  <si>
    <t>2023.12.19</t>
  </si>
  <si>
    <t>2022.11.30</t>
  </si>
  <si>
    <t>2022.11.21</t>
  </si>
  <si>
    <t>2022.10.6</t>
  </si>
  <si>
    <t>2022.10.14</t>
  </si>
  <si>
    <t>2022.10.4</t>
  </si>
  <si>
    <t>2022.9.5</t>
  </si>
  <si>
    <t>2022.8.25</t>
  </si>
  <si>
    <t>2022.6.27</t>
  </si>
  <si>
    <t>2022.6.23</t>
  </si>
  <si>
    <t>2022.5.20</t>
  </si>
  <si>
    <t>2022.5.17</t>
  </si>
  <si>
    <t>2022.5.13</t>
  </si>
  <si>
    <t>2022.4.25</t>
  </si>
  <si>
    <t>2022.4.1</t>
  </si>
  <si>
    <t>2022.3.8</t>
  </si>
  <si>
    <t>2022.2.28</t>
  </si>
  <si>
    <t>2022.2.21</t>
  </si>
  <si>
    <t>2022.2.3</t>
  </si>
  <si>
    <t>2022.1.26</t>
  </si>
  <si>
    <t>2022.1.19</t>
  </si>
  <si>
    <t>2022.1.17</t>
  </si>
  <si>
    <t>2022.1.6</t>
  </si>
  <si>
    <t>2022.1.3</t>
  </si>
  <si>
    <t>2021.12.27</t>
  </si>
  <si>
    <t>2021.12.29</t>
  </si>
  <si>
    <t>2021.12.14</t>
  </si>
  <si>
    <t>2021.12.6</t>
  </si>
  <si>
    <t>2021.12.2</t>
  </si>
  <si>
    <t>2021.10.29</t>
  </si>
  <si>
    <t>2021.10.25</t>
  </si>
  <si>
    <t>2021.10.21</t>
  </si>
  <si>
    <t>2021.10.19</t>
  </si>
  <si>
    <t>2021.10.12</t>
  </si>
  <si>
    <t>2021.9.22</t>
  </si>
  <si>
    <t>2021.9.21</t>
  </si>
  <si>
    <t>2021.9.10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</si>
  <si>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</si>
  <si>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</si>
  <si>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</si>
  <si>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</si>
  <si>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</si>
  <si>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</si>
  <si>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</si>
  <si>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</si>
  <si>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気付き　質問</t>
  </si>
  <si>
    <t>一回目の検証後、もう一度検証における注意点で、エントリー前に損切りポイントに先に到達した場合は、見送りと理解し、今回検証進めました。
日足の方が値幅が大きく一度の利益が大きくなると思っていたが、リスクリワードでポジションサイズを調整するため、FIBでターゲット5を超える相場も何度かあった。
＜質問＞
PBのヒゲと実態の比率が3：1とのことですが、これは片方（損切り側）の長さだけで７考えて問題ないのでしょうか？前回・今回共に、そういった判断で検証しております。</t>
  </si>
  <si>
    <t>感想</t>
  </si>
  <si>
    <t>検証することで、カリキュラムの手法でも利益が出せると分かった。
PB発生のタイミングが他にもあり、MA以外の壁に反応しているのかもしれない。トレンドラインや各インジケーター等を組み合わせていくことが課題だが、ルールが複雑化し過ぎないよう注意していきたい。</t>
  </si>
  <si>
    <t>今後</t>
  </si>
  <si>
    <t>トレード回数も増え、ターゲットが5を超える相場も何度もあったため、トレールストップ等を検証して利益の最大化を図る手法を考えたい。</t>
  </si>
  <si>
    <t>検証終了通貨</t>
  </si>
  <si>
    <t>ルール</t>
  </si>
  <si>
    <t>日足</t>
  </si>
  <si>
    <t>終了日</t>
  </si>
  <si>
    <t>4Ｈ足</t>
  </si>
  <si>
    <t>１Ｈ足</t>
  </si>
  <si>
    <t>PB</t>
  </si>
  <si>
    <t>USD/JPY</t>
  </si>
  <si>
    <t>〇</t>
  </si>
  <si>
    <t>2023.8.6</t>
  </si>
  <si>
    <t>EUR/USD</t>
  </si>
</sst>
</file>

<file path=xl/styles.xml><?xml version="1.0" encoding="utf-8"?>
<styleSheet xmlns="http://schemas.openxmlformats.org/spreadsheetml/2006/main">
  <numFmts count="7">
    <numFmt numFmtId="176" formatCode="#,##0_ "/>
    <numFmt numFmtId="177" formatCode="_-&quot;\&quot;* #,##0.00_-\ ;\-&quot;\&quot;* #,##0.00_-\ ;_-&quot;\&quot;* &quot;-&quot;??_-\ ;_-@_-"/>
    <numFmt numFmtId="178" formatCode="_ * #,##0_ ;_ * \-#,##0_ ;_ * &quot;-&quot;??_ ;_ @_ "/>
    <numFmt numFmtId="179" formatCode="_-&quot;\&quot;* #,##0_-\ ;\-&quot;\&quot;* #,##0_-\ ;_-&quot;\&quot;* &quot;-&quot;??_-\ ;_-@_-"/>
    <numFmt numFmtId="180" formatCode="#,##0_);[Red]\(#,##0\)"/>
    <numFmt numFmtId="181" formatCode="yyyy/m/d;@"/>
    <numFmt numFmtId="182" formatCode="0.0%"/>
  </numFmts>
  <fonts count="31">
    <font>
      <sz val="11"/>
      <color theme="1"/>
      <name val="游ゴシック"/>
      <charset val="128"/>
      <scheme val="minor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rgb="FFFF0000"/>
      <name val="ＭＳ Ｐゴシック"/>
      <charset val="128"/>
    </font>
    <font>
      <sz val="11"/>
      <color indexed="8"/>
      <name val="ＭＳ Ｐゴシック"/>
      <charset val="128"/>
    </font>
    <font>
      <b/>
      <sz val="12"/>
      <color indexed="8"/>
      <name val="ＭＳ Ｐゴシック"/>
      <charset val="128"/>
    </font>
    <font>
      <b/>
      <sz val="11"/>
      <color theme="1"/>
      <name val="游ゴシック"/>
      <charset val="128"/>
      <scheme val="minor"/>
    </font>
    <font>
      <b/>
      <sz val="9"/>
      <color theme="1"/>
      <name val="游ゴシック"/>
      <charset val="128"/>
      <scheme val="minor"/>
    </font>
    <font>
      <sz val="11"/>
      <color theme="1"/>
      <name val="游ゴシック"/>
      <charset val="128"/>
      <scheme val="minor"/>
    </font>
    <font>
      <sz val="11"/>
      <name val="游ゴシック"/>
      <charset val="128"/>
      <scheme val="minor"/>
    </font>
    <font>
      <b/>
      <sz val="11"/>
      <name val="游ゴシック"/>
      <charset val="128"/>
      <scheme val="minor"/>
    </font>
    <font>
      <sz val="11"/>
      <color theme="0"/>
      <name val="游ゴシック"/>
      <charset val="0"/>
      <scheme val="minor"/>
    </font>
    <font>
      <b/>
      <sz val="11"/>
      <color rgb="FF3F3F3F"/>
      <name val="游ゴシック"/>
      <charset val="0"/>
      <scheme val="minor"/>
    </font>
    <font>
      <sz val="11"/>
      <color theme="1"/>
      <name val="游ゴシック"/>
      <charset val="0"/>
      <scheme val="minor"/>
    </font>
    <font>
      <sz val="11"/>
      <color rgb="FF3F3F76"/>
      <name val="游ゴシック"/>
      <charset val="0"/>
      <scheme val="minor"/>
    </font>
    <font>
      <sz val="11"/>
      <color theme="1"/>
      <name val="游ゴシック"/>
      <charset val="134"/>
      <scheme val="minor"/>
    </font>
    <font>
      <b/>
      <sz val="11"/>
      <color theme="3"/>
      <name val="游ゴシック"/>
      <charset val="134"/>
      <scheme val="minor"/>
    </font>
    <font>
      <u/>
      <sz val="11"/>
      <color rgb="FF0000FF"/>
      <name val="游ゴシック"/>
      <charset val="0"/>
      <scheme val="minor"/>
    </font>
    <font>
      <u/>
      <sz val="11"/>
      <color rgb="FF800080"/>
      <name val="游ゴシック"/>
      <charset val="0"/>
      <scheme val="minor"/>
    </font>
    <font>
      <b/>
      <sz val="11"/>
      <color theme="1"/>
      <name val="游ゴシック"/>
      <charset val="0"/>
      <scheme val="minor"/>
    </font>
    <font>
      <sz val="11"/>
      <color rgb="FF006100"/>
      <name val="游ゴシック"/>
      <charset val="0"/>
      <scheme val="minor"/>
    </font>
    <font>
      <sz val="11"/>
      <color rgb="FFFF0000"/>
      <name val="游ゴシック"/>
      <charset val="0"/>
      <scheme val="minor"/>
    </font>
    <font>
      <sz val="11"/>
      <color rgb="FF9C6500"/>
      <name val="游ゴシック"/>
      <charset val="0"/>
      <scheme val="minor"/>
    </font>
    <font>
      <sz val="11"/>
      <color rgb="FFFA7D00"/>
      <name val="游ゴシック"/>
      <charset val="0"/>
      <scheme val="minor"/>
    </font>
    <font>
      <b/>
      <sz val="18"/>
      <color theme="3"/>
      <name val="游ゴシック"/>
      <charset val="134"/>
      <scheme val="minor"/>
    </font>
    <font>
      <i/>
      <sz val="11"/>
      <color rgb="FF7F7F7F"/>
      <name val="游ゴシック"/>
      <charset val="0"/>
      <scheme val="minor"/>
    </font>
    <font>
      <b/>
      <sz val="15"/>
      <color theme="3"/>
      <name val="游ゴシック"/>
      <charset val="134"/>
      <scheme val="minor"/>
    </font>
    <font>
      <b/>
      <sz val="13"/>
      <color theme="3"/>
      <name val="游ゴシック"/>
      <charset val="134"/>
      <scheme val="minor"/>
    </font>
    <font>
      <b/>
      <sz val="11"/>
      <color rgb="FFFA7D00"/>
      <name val="游ゴシック"/>
      <charset val="0"/>
      <scheme val="minor"/>
    </font>
    <font>
      <sz val="11"/>
      <color rgb="FF9C0006"/>
      <name val="游ゴシック"/>
      <charset val="0"/>
      <scheme val="minor"/>
    </font>
    <font>
      <b/>
      <sz val="11"/>
      <color rgb="FFFFFFFF"/>
      <name val="游ゴシック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38" fontId="0" fillId="0" borderId="0" applyFont="0" applyFill="0" applyBorder="0" applyAlignment="0" applyProtection="0">
      <alignment vertical="center"/>
    </xf>
    <xf numFmtId="0" fontId="14" fillId="10" borderId="18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5" fillId="15" borderId="20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21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2" fillId="8" borderId="17" applyNumberFormat="0" applyAlignment="0" applyProtection="0">
      <alignment vertical="center"/>
    </xf>
    <xf numFmtId="0" fontId="26" fillId="0" borderId="22" applyNumberFormat="0" applyFill="0" applyAlignment="0" applyProtection="0">
      <alignment vertical="center"/>
    </xf>
    <xf numFmtId="0" fontId="27" fillId="0" borderId="22" applyNumberFormat="0" applyFill="0" applyAlignment="0" applyProtection="0">
      <alignment vertical="center"/>
    </xf>
    <xf numFmtId="0" fontId="28" fillId="8" borderId="18" applyNumberFormat="0" applyAlignment="0" applyProtection="0">
      <alignment vertical="center"/>
    </xf>
    <xf numFmtId="0" fontId="16" fillId="0" borderId="23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30" fillId="31" borderId="24" applyNumberForma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9" fillId="0" borderId="19" applyNumberFormat="0" applyFill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100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4" fillId="0" borderId="0" xfId="49">
      <alignment vertical="center"/>
    </xf>
    <xf numFmtId="0" fontId="4" fillId="0" borderId="0" xfId="49" applyAlignment="1">
      <alignment horizontal="left" vertical="top" wrapText="1"/>
    </xf>
    <xf numFmtId="0" fontId="4" fillId="0" borderId="0" xfId="49" applyAlignment="1">
      <alignment horizontal="left" vertical="top"/>
    </xf>
    <xf numFmtId="0" fontId="4" fillId="0" borderId="0" xfId="49" applyAlignment="1">
      <alignment vertical="top" wrapText="1"/>
    </xf>
    <xf numFmtId="0" fontId="4" fillId="0" borderId="0" xfId="49" applyAlignment="1">
      <alignment vertical="top"/>
    </xf>
    <xf numFmtId="0" fontId="5" fillId="0" borderId="0" xfId="49" applyFont="1" applyAlignment="1">
      <alignment horizontal="center" vertical="center"/>
    </xf>
    <xf numFmtId="0" fontId="6" fillId="0" borderId="0" xfId="0" applyFont="1">
      <alignment vertical="center"/>
    </xf>
    <xf numFmtId="176" fontId="0" fillId="0" borderId="0" xfId="0" applyNumberFormat="1">
      <alignment vertical="center"/>
    </xf>
    <xf numFmtId="0" fontId="6" fillId="0" borderId="2" xfId="0" applyFont="1" applyBorder="1">
      <alignment vertical="center"/>
    </xf>
    <xf numFmtId="0" fontId="7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7" fillId="0" borderId="8" xfId="0" applyFont="1" applyBorder="1">
      <alignment vertical="center"/>
    </xf>
    <xf numFmtId="0" fontId="6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9" xfId="0" applyFont="1" applyBorder="1">
      <alignment vertical="center"/>
    </xf>
    <xf numFmtId="0" fontId="8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4" xfId="0" applyFont="1" applyBorder="1">
      <alignment vertical="center"/>
    </xf>
    <xf numFmtId="0" fontId="6" fillId="0" borderId="5" xfId="0" applyFont="1" applyBorder="1">
      <alignment vertical="center"/>
    </xf>
    <xf numFmtId="180" fontId="8" fillId="0" borderId="6" xfId="0" applyNumberFormat="1" applyFont="1" applyBorder="1">
      <alignment vertical="center"/>
    </xf>
    <xf numFmtId="180" fontId="0" fillId="0" borderId="7" xfId="0" applyNumberFormat="1" applyBorder="1">
      <alignment vertical="center"/>
    </xf>
    <xf numFmtId="0" fontId="0" fillId="0" borderId="11" xfId="0" applyBorder="1">
      <alignment vertical="center"/>
    </xf>
    <xf numFmtId="181" fontId="0" fillId="0" borderId="2" xfId="0" applyNumberFormat="1" applyBorder="1">
      <alignment vertical="center"/>
    </xf>
    <xf numFmtId="0" fontId="0" fillId="0" borderId="3" xfId="0" applyBorder="1" applyAlignment="1">
      <alignment horizontal="center" vertical="center"/>
    </xf>
    <xf numFmtId="0" fontId="9" fillId="0" borderId="3" xfId="0" applyNumberFormat="1" applyFont="1" applyBorder="1">
      <alignment vertical="center"/>
    </xf>
    <xf numFmtId="0" fontId="9" fillId="0" borderId="4" xfId="0" applyNumberFormat="1" applyFont="1" applyBorder="1">
      <alignment vertical="center"/>
    </xf>
    <xf numFmtId="0" fontId="9" fillId="3" borderId="5" xfId="0" applyNumberFormat="1" applyFont="1" applyFill="1" applyBorder="1">
      <alignment vertical="center"/>
    </xf>
    <xf numFmtId="180" fontId="0" fillId="0" borderId="0" xfId="0" applyNumberFormat="1" applyBorder="1">
      <alignment vertical="center"/>
    </xf>
    <xf numFmtId="181" fontId="0" fillId="0" borderId="12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9" fillId="0" borderId="11" xfId="0" applyNumberFormat="1" applyFont="1" applyBorder="1">
      <alignment vertical="center"/>
    </xf>
    <xf numFmtId="0" fontId="9" fillId="0" borderId="0" xfId="0" applyNumberFormat="1" applyFont="1" applyBorder="1">
      <alignment vertical="center"/>
    </xf>
    <xf numFmtId="0" fontId="9" fillId="3" borderId="13" xfId="0" applyNumberFormat="1" applyFont="1" applyFill="1" applyBorder="1">
      <alignment vertical="center"/>
    </xf>
    <xf numFmtId="0" fontId="9" fillId="4" borderId="13" xfId="0" applyNumberFormat="1" applyFont="1" applyFill="1" applyBorder="1">
      <alignment vertical="center"/>
    </xf>
    <xf numFmtId="0" fontId="9" fillId="0" borderId="13" xfId="0" applyNumberFormat="1" applyFont="1" applyBorder="1">
      <alignment vertical="center"/>
    </xf>
    <xf numFmtId="0" fontId="9" fillId="0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181" fontId="0" fillId="0" borderId="8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9" fillId="0" borderId="14" xfId="0" applyNumberFormat="1" applyFont="1" applyBorder="1">
      <alignment vertical="center"/>
    </xf>
    <xf numFmtId="0" fontId="9" fillId="0" borderId="15" xfId="0" applyNumberFormat="1" applyFont="1" applyBorder="1">
      <alignment vertical="center"/>
    </xf>
    <xf numFmtId="0" fontId="9" fillId="0" borderId="16" xfId="0" applyNumberFormat="1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6" fillId="0" borderId="13" xfId="0" applyFont="1" applyBorder="1">
      <alignment vertical="center"/>
    </xf>
    <xf numFmtId="180" fontId="0" fillId="0" borderId="6" xfId="0" applyNumberFormat="1" applyFill="1" applyBorder="1">
      <alignment vertical="center"/>
    </xf>
    <xf numFmtId="180" fontId="0" fillId="0" borderId="7" xfId="0" applyNumberFormat="1" applyFill="1" applyBorder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9" fontId="6" fillId="0" borderId="6" xfId="7" applyFont="1" applyBorder="1">
      <alignment vertical="center"/>
    </xf>
    <xf numFmtId="9" fontId="6" fillId="0" borderId="7" xfId="7" applyFont="1" applyBorder="1">
      <alignment vertical="center"/>
    </xf>
    <xf numFmtId="9" fontId="6" fillId="0" borderId="6" xfId="0" applyNumberFormat="1" applyFont="1" applyBorder="1">
      <alignment vertical="center"/>
    </xf>
    <xf numFmtId="9" fontId="6" fillId="0" borderId="7" xfId="0" applyNumberFormat="1" applyFont="1" applyBorder="1">
      <alignment vertical="center"/>
    </xf>
    <xf numFmtId="9" fontId="6" fillId="0" borderId="9" xfId="0" applyNumberFormat="1" applyFont="1" applyBorder="1">
      <alignment vertical="center"/>
    </xf>
    <xf numFmtId="9" fontId="6" fillId="0" borderId="0" xfId="0" applyNumberFormat="1" applyFont="1" applyBorder="1">
      <alignment vertical="center"/>
    </xf>
    <xf numFmtId="0" fontId="6" fillId="0" borderId="9" xfId="0" applyFont="1" applyBorder="1" applyAlignment="1">
      <alignment horizontal="center" vertical="center"/>
    </xf>
    <xf numFmtId="180" fontId="0" fillId="0" borderId="9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180" fontId="0" fillId="0" borderId="0" xfId="0" applyNumberFormat="1">
      <alignment vertical="center"/>
    </xf>
    <xf numFmtId="38" fontId="0" fillId="0" borderId="1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3" xfId="1" applyFont="1" applyBorder="1">
      <alignment vertical="center"/>
    </xf>
    <xf numFmtId="180" fontId="0" fillId="0" borderId="9" xfId="0" applyNumberFormat="1" applyFill="1" applyBorder="1">
      <alignment vertical="center"/>
    </xf>
    <xf numFmtId="0" fontId="6" fillId="0" borderId="10" xfId="0" applyFont="1" applyBorder="1" applyAlignment="1">
      <alignment horizontal="center" vertical="center"/>
    </xf>
    <xf numFmtId="38" fontId="10" fillId="0" borderId="6" xfId="1" applyFont="1" applyFill="1" applyBorder="1">
      <alignment vertical="center"/>
    </xf>
    <xf numFmtId="0" fontId="10" fillId="0" borderId="9" xfId="0" applyFont="1" applyBorder="1">
      <alignment vertical="center"/>
    </xf>
    <xf numFmtId="38" fontId="0" fillId="0" borderId="6" xfId="0" applyNumberFormat="1" applyBorder="1">
      <alignment vertical="center"/>
    </xf>
    <xf numFmtId="38" fontId="0" fillId="0" borderId="7" xfId="0" applyNumberFormat="1" applyBorder="1">
      <alignment vertical="center"/>
    </xf>
    <xf numFmtId="38" fontId="0" fillId="0" borderId="9" xfId="0" applyNumberFormat="1" applyBorder="1">
      <alignment vertical="center"/>
    </xf>
    <xf numFmtId="0" fontId="0" fillId="0" borderId="13" xfId="0" applyBorder="1">
      <alignment vertical="center"/>
    </xf>
    <xf numFmtId="9" fontId="6" fillId="0" borderId="9" xfId="7" applyFont="1" applyBorder="1">
      <alignment vertical="center"/>
    </xf>
    <xf numFmtId="182" fontId="6" fillId="0" borderId="6" xfId="7" applyNumberFormat="1" applyFont="1" applyBorder="1">
      <alignment vertical="center"/>
    </xf>
    <xf numFmtId="182" fontId="6" fillId="0" borderId="10" xfId="7" applyNumberFormat="1" applyFont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</cellXfs>
  <cellStyles count="50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パーセント" xfId="7" builtinId="5"/>
    <cellStyle name="ハイパーリンク" xfId="8" builtinId="8"/>
    <cellStyle name="アクセント 2" xfId="9" builtinId="33"/>
    <cellStyle name="訪問済ハイパーリンク" xfId="10" builtinId="9"/>
    <cellStyle name="20% - アクセント 4" xfId="11" builtinId="42"/>
    <cellStyle name="メモ" xfId="12" builtinId="10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  <cellStyle name="標準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 noChangeArrowheads="1"/>
        </xdr:cNvSpPr>
      </xdr:nvSpPr>
      <xdr:spPr>
        <a:xfrm rot="856518">
          <a:off x="5374005" y="2453640"/>
          <a:ext cx="527685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10990"/>
    <xdr:sp>
      <xdr:nvSpPr>
        <xdr:cNvPr id="3" name="正方形/長方形 7"/>
        <xdr:cNvSpPr>
          <a:spLocks noChangeArrowheads="1"/>
        </xdr:cNvSpPr>
      </xdr:nvSpPr>
      <xdr:spPr>
        <a:xfrm>
          <a:off x="6055995" y="1107948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10990"/>
    <xdr:sp>
      <xdr:nvSpPr>
        <xdr:cNvPr id="4" name="正方形/長方形 1"/>
        <xdr:cNvSpPr>
          <a:spLocks noChangeArrowheads="1"/>
        </xdr:cNvSpPr>
      </xdr:nvSpPr>
      <xdr:spPr>
        <a:xfrm>
          <a:off x="6276975" y="569976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8423"/>
    <xdr:sp>
      <xdr:nvSpPr>
        <xdr:cNvPr id="5" name="正方形/長方形 3"/>
        <xdr:cNvSpPr>
          <a:spLocks noChangeArrowheads="1"/>
        </xdr:cNvSpPr>
      </xdr:nvSpPr>
      <xdr:spPr>
        <a:xfrm>
          <a:off x="8195310" y="14150340"/>
          <a:ext cx="18415" cy="1581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12932"/>
    <xdr:sp>
      <xdr:nvSpPr>
        <xdr:cNvPr id="6" name="正方形/長方形 5"/>
        <xdr:cNvSpPr>
          <a:spLocks noChangeArrowheads="1"/>
        </xdr:cNvSpPr>
      </xdr:nvSpPr>
      <xdr:spPr>
        <a:xfrm>
          <a:off x="3838575" y="25046940"/>
          <a:ext cx="20320" cy="21272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10990"/>
    <xdr:sp>
      <xdr:nvSpPr>
        <xdr:cNvPr id="7" name="正方形/長方形 6"/>
        <xdr:cNvSpPr>
          <a:spLocks noChangeArrowheads="1"/>
        </xdr:cNvSpPr>
      </xdr:nvSpPr>
      <xdr:spPr>
        <a:xfrm>
          <a:off x="4351020" y="2471928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>
      <xdr:nvSpPr>
        <xdr:cNvPr id="8" name="正方形/長方形 14"/>
        <xdr:cNvSpPr>
          <a:spLocks noChangeArrowheads="1"/>
        </xdr:cNvSpPr>
      </xdr:nvSpPr>
      <xdr:spPr>
        <a:xfrm>
          <a:off x="4765675" y="2452878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3142"/>
    <xdr:sp>
      <xdr:nvSpPr>
        <xdr:cNvPr id="9" name="正方形/長方形 17"/>
        <xdr:cNvSpPr>
          <a:spLocks noChangeArrowheads="1"/>
        </xdr:cNvSpPr>
      </xdr:nvSpPr>
      <xdr:spPr>
        <a:xfrm>
          <a:off x="4916805" y="19225260"/>
          <a:ext cx="18415" cy="20256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4630"/>
    <xdr:sp>
      <xdr:nvSpPr>
        <xdr:cNvPr id="10" name="正方形/長方形 10"/>
        <xdr:cNvSpPr>
          <a:spLocks noChangeArrowheads="1"/>
        </xdr:cNvSpPr>
      </xdr:nvSpPr>
      <xdr:spPr>
        <a:xfrm>
          <a:off x="5734050" y="18829020"/>
          <a:ext cx="20320" cy="21463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2725"/>
    <xdr:sp>
      <xdr:nvSpPr>
        <xdr:cNvPr id="11" name="正方形/長方形 22"/>
        <xdr:cNvSpPr>
          <a:spLocks noChangeArrowheads="1"/>
        </xdr:cNvSpPr>
      </xdr:nvSpPr>
      <xdr:spPr>
        <a:xfrm>
          <a:off x="7698105" y="32697420"/>
          <a:ext cx="18415" cy="21272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>
      <xdr:nvSpPr>
        <xdr:cNvPr id="12" name="正方形/長方形 23"/>
        <xdr:cNvSpPr>
          <a:spLocks noChangeArrowheads="1"/>
        </xdr:cNvSpPr>
      </xdr:nvSpPr>
      <xdr:spPr>
        <a:xfrm>
          <a:off x="9585960" y="329412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11027"/>
    <xdr:sp>
      <xdr:nvSpPr>
        <xdr:cNvPr id="13" name="正方形/長方形 27"/>
        <xdr:cNvSpPr>
          <a:spLocks noChangeArrowheads="1"/>
        </xdr:cNvSpPr>
      </xdr:nvSpPr>
      <xdr:spPr>
        <a:xfrm>
          <a:off x="9296400" y="4085082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4194"/>
    <xdr:sp>
      <xdr:nvSpPr>
        <xdr:cNvPr id="14" name="正方形/長方形 9"/>
        <xdr:cNvSpPr>
          <a:spLocks noChangeArrowheads="1"/>
        </xdr:cNvSpPr>
      </xdr:nvSpPr>
      <xdr:spPr>
        <a:xfrm>
          <a:off x="5153025" y="50284380"/>
          <a:ext cx="20320" cy="21399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4630"/>
    <xdr:sp>
      <xdr:nvSpPr>
        <xdr:cNvPr id="15" name="正方形/長方形 11"/>
        <xdr:cNvSpPr>
          <a:spLocks noChangeArrowheads="1"/>
        </xdr:cNvSpPr>
      </xdr:nvSpPr>
      <xdr:spPr>
        <a:xfrm>
          <a:off x="7393305" y="48821340"/>
          <a:ext cx="18415" cy="21463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8423"/>
    <xdr:sp>
      <xdr:nvSpPr>
        <xdr:cNvPr id="16" name="正方形/長方形 13"/>
        <xdr:cNvSpPr>
          <a:spLocks noChangeArrowheads="1"/>
        </xdr:cNvSpPr>
      </xdr:nvSpPr>
      <xdr:spPr>
        <a:xfrm>
          <a:off x="6003925" y="57492900"/>
          <a:ext cx="18415" cy="1581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8370"/>
    <xdr:sp>
      <xdr:nvSpPr>
        <xdr:cNvPr id="17" name="テキスト ボックス 15"/>
        <xdr:cNvSpPr txBox="1"/>
      </xdr:nvSpPr>
      <xdr:spPr>
        <a:xfrm>
          <a:off x="7496175" y="60272295"/>
          <a:ext cx="184785" cy="2679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8423"/>
    <xdr:sp>
      <xdr:nvSpPr>
        <xdr:cNvPr id="18" name="正方形/長方形 16"/>
        <xdr:cNvSpPr>
          <a:spLocks noChangeArrowheads="1"/>
        </xdr:cNvSpPr>
      </xdr:nvSpPr>
      <xdr:spPr>
        <a:xfrm>
          <a:off x="9043035" y="56212740"/>
          <a:ext cx="18415" cy="1581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8423"/>
    <xdr:sp>
      <xdr:nvSpPr>
        <xdr:cNvPr id="19" name="正方形/長方形 19"/>
        <xdr:cNvSpPr>
          <a:spLocks noChangeArrowheads="1"/>
        </xdr:cNvSpPr>
      </xdr:nvSpPr>
      <xdr:spPr>
        <a:xfrm>
          <a:off x="4404360" y="65067180"/>
          <a:ext cx="18415" cy="1581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12500"/>
    <xdr:sp>
      <xdr:nvSpPr>
        <xdr:cNvPr id="20" name="正方形/長方形 20"/>
        <xdr:cNvSpPr>
          <a:spLocks noChangeArrowheads="1"/>
        </xdr:cNvSpPr>
      </xdr:nvSpPr>
      <xdr:spPr>
        <a:xfrm>
          <a:off x="5459730" y="65082420"/>
          <a:ext cx="18415" cy="2120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4630"/>
    <xdr:sp>
      <xdr:nvSpPr>
        <xdr:cNvPr id="21" name="正方形/長方形 24"/>
        <xdr:cNvSpPr>
          <a:spLocks noChangeArrowheads="1"/>
        </xdr:cNvSpPr>
      </xdr:nvSpPr>
      <xdr:spPr>
        <a:xfrm>
          <a:off x="5505450" y="72961500"/>
          <a:ext cx="20320" cy="21463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12895"/>
    <xdr:sp>
      <xdr:nvSpPr>
        <xdr:cNvPr id="22" name="正方形/長方形 25"/>
        <xdr:cNvSpPr>
          <a:spLocks noChangeArrowheads="1"/>
        </xdr:cNvSpPr>
      </xdr:nvSpPr>
      <xdr:spPr>
        <a:xfrm>
          <a:off x="6850380" y="73860660"/>
          <a:ext cx="18415" cy="21272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2725"/>
    <xdr:sp>
      <xdr:nvSpPr>
        <xdr:cNvPr id="23" name="正方形/長方形 28"/>
        <xdr:cNvSpPr>
          <a:spLocks noChangeArrowheads="1"/>
        </xdr:cNvSpPr>
      </xdr:nvSpPr>
      <xdr:spPr>
        <a:xfrm>
          <a:off x="7393305" y="74394060"/>
          <a:ext cx="18415" cy="21272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8423"/>
    <xdr:sp>
      <xdr:nvSpPr>
        <xdr:cNvPr id="24" name="正方形/長方形 29"/>
        <xdr:cNvSpPr>
          <a:spLocks noChangeArrowheads="1"/>
        </xdr:cNvSpPr>
      </xdr:nvSpPr>
      <xdr:spPr>
        <a:xfrm>
          <a:off x="7660005" y="74721720"/>
          <a:ext cx="18415" cy="1581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635</xdr:colOff>
      <xdr:row>0</xdr:row>
      <xdr:rowOff>635</xdr:rowOff>
    </xdr:from>
    <xdr:to>
      <xdr:col>16</xdr:col>
      <xdr:colOff>334010</xdr:colOff>
      <xdr:row>26</xdr:row>
      <xdr:rowOff>22860</xdr:rowOff>
    </xdr:to>
    <xdr:pic>
      <xdr:nvPicPr>
        <xdr:cNvPr id="25" name="図形 24" descr="スクリーンショット 2023-08-06 11253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10058400" cy="477710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27</xdr:row>
      <xdr:rowOff>7620</xdr:rowOff>
    </xdr:from>
    <xdr:to>
      <xdr:col>16</xdr:col>
      <xdr:colOff>334010</xdr:colOff>
      <xdr:row>53</xdr:row>
      <xdr:rowOff>50165</xdr:rowOff>
    </xdr:to>
    <xdr:pic>
      <xdr:nvPicPr>
        <xdr:cNvPr id="26" name="図形 25" descr="スクリーンショット 2023-08-06 11291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4945380"/>
          <a:ext cx="10058400" cy="479742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53</xdr:row>
      <xdr:rowOff>179070</xdr:rowOff>
    </xdr:from>
    <xdr:to>
      <xdr:col>16</xdr:col>
      <xdr:colOff>334010</xdr:colOff>
      <xdr:row>80</xdr:row>
      <xdr:rowOff>51435</xdr:rowOff>
    </xdr:to>
    <xdr:pic>
      <xdr:nvPicPr>
        <xdr:cNvPr id="27" name="図形 26" descr="スクリーンショット 2023-08-06 11315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9871710"/>
          <a:ext cx="10058400" cy="481012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81</xdr:row>
      <xdr:rowOff>36195</xdr:rowOff>
    </xdr:from>
    <xdr:to>
      <xdr:col>16</xdr:col>
      <xdr:colOff>334010</xdr:colOff>
      <xdr:row>107</xdr:row>
      <xdr:rowOff>93980</xdr:rowOff>
    </xdr:to>
    <xdr:pic>
      <xdr:nvPicPr>
        <xdr:cNvPr id="28" name="図形 27" descr="スクリーンショット 2023-08-06 11381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5" y="14849475"/>
          <a:ext cx="10058400" cy="481266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108</xdr:row>
      <xdr:rowOff>171450</xdr:rowOff>
    </xdr:from>
    <xdr:to>
      <xdr:col>16</xdr:col>
      <xdr:colOff>340995</xdr:colOff>
      <xdr:row>135</xdr:row>
      <xdr:rowOff>31750</xdr:rowOff>
    </xdr:to>
    <xdr:pic>
      <xdr:nvPicPr>
        <xdr:cNvPr id="29" name="図形 28" descr="スクリーンショット 2023-08-06 11425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620" y="19922490"/>
          <a:ext cx="10058400" cy="47980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136</xdr:row>
      <xdr:rowOff>7620</xdr:rowOff>
    </xdr:from>
    <xdr:to>
      <xdr:col>16</xdr:col>
      <xdr:colOff>334010</xdr:colOff>
      <xdr:row>162</xdr:row>
      <xdr:rowOff>85725</xdr:rowOff>
    </xdr:to>
    <xdr:pic>
      <xdr:nvPicPr>
        <xdr:cNvPr id="30" name="図形 29" descr="スクリーンショット 2023-08-06 11444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5" y="24879300"/>
          <a:ext cx="10058400" cy="483298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163</xdr:row>
      <xdr:rowOff>179070</xdr:rowOff>
    </xdr:from>
    <xdr:to>
      <xdr:col>16</xdr:col>
      <xdr:colOff>334010</xdr:colOff>
      <xdr:row>190</xdr:row>
      <xdr:rowOff>60325</xdr:rowOff>
    </xdr:to>
    <xdr:pic>
      <xdr:nvPicPr>
        <xdr:cNvPr id="31" name="図形 30" descr="スクリーンショット 2023-08-06 11502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35" y="29988510"/>
          <a:ext cx="10058400" cy="481901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</xdr:colOff>
      <xdr:row>192</xdr:row>
      <xdr:rowOff>7620</xdr:rowOff>
    </xdr:from>
    <xdr:to>
      <xdr:col>16</xdr:col>
      <xdr:colOff>360045</xdr:colOff>
      <xdr:row>218</xdr:row>
      <xdr:rowOff>38735</xdr:rowOff>
    </xdr:to>
    <xdr:pic>
      <xdr:nvPicPr>
        <xdr:cNvPr id="32" name="図形 31" descr="スクリーンショット 2023-08-06 11533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6670" y="35120580"/>
          <a:ext cx="10058400" cy="478599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219</xdr:row>
      <xdr:rowOff>26670</xdr:rowOff>
    </xdr:from>
    <xdr:to>
      <xdr:col>16</xdr:col>
      <xdr:colOff>350520</xdr:colOff>
      <xdr:row>245</xdr:row>
      <xdr:rowOff>99060</xdr:rowOff>
    </xdr:to>
    <xdr:pic>
      <xdr:nvPicPr>
        <xdr:cNvPr id="33" name="図形 32" descr="スクリーンショット 2023-08-06 11550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145" y="40077390"/>
          <a:ext cx="10058400" cy="482727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246</xdr:row>
      <xdr:rowOff>160020</xdr:rowOff>
    </xdr:from>
    <xdr:to>
      <xdr:col>16</xdr:col>
      <xdr:colOff>334010</xdr:colOff>
      <xdr:row>273</xdr:row>
      <xdr:rowOff>11430</xdr:rowOff>
    </xdr:to>
    <xdr:pic>
      <xdr:nvPicPr>
        <xdr:cNvPr id="34" name="図形 33" descr="スクリーンショット 2023-08-06 1204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35" y="45148500"/>
          <a:ext cx="10058400" cy="478917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</xdr:colOff>
      <xdr:row>274</xdr:row>
      <xdr:rowOff>36195</xdr:rowOff>
    </xdr:from>
    <xdr:to>
      <xdr:col>16</xdr:col>
      <xdr:colOff>360045</xdr:colOff>
      <xdr:row>300</xdr:row>
      <xdr:rowOff>106680</xdr:rowOff>
    </xdr:to>
    <xdr:pic>
      <xdr:nvPicPr>
        <xdr:cNvPr id="35" name="図形 34" descr="スクリーンショット 2023-08-06 12144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6670" y="50145315"/>
          <a:ext cx="10058400" cy="482536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302</xdr:row>
      <xdr:rowOff>26670</xdr:rowOff>
    </xdr:from>
    <xdr:to>
      <xdr:col>16</xdr:col>
      <xdr:colOff>350520</xdr:colOff>
      <xdr:row>328</xdr:row>
      <xdr:rowOff>87630</xdr:rowOff>
    </xdr:to>
    <xdr:pic>
      <xdr:nvPicPr>
        <xdr:cNvPr id="36" name="図形 35" descr="スクリーンショット 2023-08-06 12165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7145" y="55256430"/>
          <a:ext cx="10058400" cy="481584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330</xdr:row>
      <xdr:rowOff>26670</xdr:rowOff>
    </xdr:from>
    <xdr:to>
      <xdr:col>16</xdr:col>
      <xdr:colOff>333375</xdr:colOff>
      <xdr:row>356</xdr:row>
      <xdr:rowOff>90170</xdr:rowOff>
    </xdr:to>
    <xdr:pic>
      <xdr:nvPicPr>
        <xdr:cNvPr id="37" name="図形 36" descr="スクリーンショット 2023-08-06 12213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35" y="60377070"/>
          <a:ext cx="10057765" cy="481838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357</xdr:row>
      <xdr:rowOff>179070</xdr:rowOff>
    </xdr:from>
    <xdr:to>
      <xdr:col>16</xdr:col>
      <xdr:colOff>340995</xdr:colOff>
      <xdr:row>384</xdr:row>
      <xdr:rowOff>75565</xdr:rowOff>
    </xdr:to>
    <xdr:pic>
      <xdr:nvPicPr>
        <xdr:cNvPr id="38" name="図形 37" descr="スクリーンショット 2023-08-06 14405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620" y="65467230"/>
          <a:ext cx="10058400" cy="483425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385</xdr:row>
      <xdr:rowOff>169545</xdr:rowOff>
    </xdr:from>
    <xdr:to>
      <xdr:col>16</xdr:col>
      <xdr:colOff>334010</xdr:colOff>
      <xdr:row>412</xdr:row>
      <xdr:rowOff>59690</xdr:rowOff>
    </xdr:to>
    <xdr:pic>
      <xdr:nvPicPr>
        <xdr:cNvPr id="39" name="図形 38" descr="スクリーンショット 2023-08-06 14440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35" y="70578345"/>
          <a:ext cx="10058400" cy="482790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413</xdr:row>
      <xdr:rowOff>160020</xdr:rowOff>
    </xdr:from>
    <xdr:to>
      <xdr:col>16</xdr:col>
      <xdr:colOff>334010</xdr:colOff>
      <xdr:row>440</xdr:row>
      <xdr:rowOff>26670</xdr:rowOff>
    </xdr:to>
    <xdr:pic>
      <xdr:nvPicPr>
        <xdr:cNvPr id="40" name="図形 39" descr="スクリーンショット 2023-08-06 14463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35" y="75689460"/>
          <a:ext cx="10058400" cy="480441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441</xdr:row>
      <xdr:rowOff>17145</xdr:rowOff>
    </xdr:from>
    <xdr:to>
      <xdr:col>16</xdr:col>
      <xdr:colOff>334010</xdr:colOff>
      <xdr:row>467</xdr:row>
      <xdr:rowOff>45720</xdr:rowOff>
    </xdr:to>
    <xdr:pic>
      <xdr:nvPicPr>
        <xdr:cNvPr id="41" name="図形 40" descr="スクリーンショット 2023-08-06 14484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35" y="80667225"/>
          <a:ext cx="10058400" cy="478345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468</xdr:row>
      <xdr:rowOff>150495</xdr:rowOff>
    </xdr:from>
    <xdr:to>
      <xdr:col>16</xdr:col>
      <xdr:colOff>334010</xdr:colOff>
      <xdr:row>495</xdr:row>
      <xdr:rowOff>57785</xdr:rowOff>
    </xdr:to>
    <xdr:pic>
      <xdr:nvPicPr>
        <xdr:cNvPr id="42" name="図形 41" descr="スクリーンショット 2023-08-06 14523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35" y="85738335"/>
          <a:ext cx="10058400" cy="48450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</xdr:colOff>
      <xdr:row>497</xdr:row>
      <xdr:rowOff>7620</xdr:rowOff>
    </xdr:from>
    <xdr:to>
      <xdr:col>16</xdr:col>
      <xdr:colOff>369570</xdr:colOff>
      <xdr:row>523</xdr:row>
      <xdr:rowOff>78105</xdr:rowOff>
    </xdr:to>
    <xdr:pic>
      <xdr:nvPicPr>
        <xdr:cNvPr id="43" name="図形 42" descr="スクリーンショット 2023-08-06 14543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6195" y="90898980"/>
          <a:ext cx="10058400" cy="482536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524</xdr:row>
      <xdr:rowOff>121920</xdr:rowOff>
    </xdr:from>
    <xdr:to>
      <xdr:col>16</xdr:col>
      <xdr:colOff>334010</xdr:colOff>
      <xdr:row>550</xdr:row>
      <xdr:rowOff>170815</xdr:rowOff>
    </xdr:to>
    <xdr:pic>
      <xdr:nvPicPr>
        <xdr:cNvPr id="44" name="図形 43" descr="スクリーンショット 2023-08-06 15011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35" y="95951040"/>
          <a:ext cx="10058400" cy="480377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552</xdr:row>
      <xdr:rowOff>7620</xdr:rowOff>
    </xdr:from>
    <xdr:to>
      <xdr:col>16</xdr:col>
      <xdr:colOff>334010</xdr:colOff>
      <xdr:row>578</xdr:row>
      <xdr:rowOff>44450</xdr:rowOff>
    </xdr:to>
    <xdr:pic>
      <xdr:nvPicPr>
        <xdr:cNvPr id="45" name="図形 44" descr="スクリーンショット 2023-08-06 15013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35" y="100957380"/>
          <a:ext cx="10058400" cy="479171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579</xdr:row>
      <xdr:rowOff>26670</xdr:rowOff>
    </xdr:from>
    <xdr:to>
      <xdr:col>16</xdr:col>
      <xdr:colOff>334010</xdr:colOff>
      <xdr:row>605</xdr:row>
      <xdr:rowOff>48260</xdr:rowOff>
    </xdr:to>
    <xdr:pic>
      <xdr:nvPicPr>
        <xdr:cNvPr id="46" name="図形 45" descr="スクリーンショット 2023-08-06 15035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635" y="105914190"/>
          <a:ext cx="10058400" cy="477647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606</xdr:row>
      <xdr:rowOff>150495</xdr:rowOff>
    </xdr:from>
    <xdr:to>
      <xdr:col>16</xdr:col>
      <xdr:colOff>334010</xdr:colOff>
      <xdr:row>633</xdr:row>
      <xdr:rowOff>50165</xdr:rowOff>
    </xdr:to>
    <xdr:pic>
      <xdr:nvPicPr>
        <xdr:cNvPr id="47" name="図形 46" descr="スクリーンショット 2023-08-06 150727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35" y="110975775"/>
          <a:ext cx="10058400" cy="483743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634</xdr:row>
      <xdr:rowOff>179070</xdr:rowOff>
    </xdr:from>
    <xdr:to>
      <xdr:col>16</xdr:col>
      <xdr:colOff>334010</xdr:colOff>
      <xdr:row>661</xdr:row>
      <xdr:rowOff>52070</xdr:rowOff>
    </xdr:to>
    <xdr:pic>
      <xdr:nvPicPr>
        <xdr:cNvPr id="48" name="図形 47" descr="スクリーンショット 2023-08-06 15084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35" y="116124990"/>
          <a:ext cx="10058400" cy="48107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662</xdr:row>
      <xdr:rowOff>140970</xdr:rowOff>
    </xdr:from>
    <xdr:to>
      <xdr:col>16</xdr:col>
      <xdr:colOff>334010</xdr:colOff>
      <xdr:row>689</xdr:row>
      <xdr:rowOff>1270</xdr:rowOff>
    </xdr:to>
    <xdr:pic>
      <xdr:nvPicPr>
        <xdr:cNvPr id="49" name="図形 48" descr="スクリーンショット 2023-08-06 15103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35" y="121207530"/>
          <a:ext cx="10058400" cy="47980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690</xdr:row>
      <xdr:rowOff>74295</xdr:rowOff>
    </xdr:from>
    <xdr:to>
      <xdr:col>16</xdr:col>
      <xdr:colOff>334010</xdr:colOff>
      <xdr:row>716</xdr:row>
      <xdr:rowOff>118110</xdr:rowOff>
    </xdr:to>
    <xdr:pic>
      <xdr:nvPicPr>
        <xdr:cNvPr id="50" name="図形 49" descr="スクリーンショット 2023-08-06 151527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35" y="126261495"/>
          <a:ext cx="10058400" cy="479869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</xdr:colOff>
      <xdr:row>718</xdr:row>
      <xdr:rowOff>45720</xdr:rowOff>
    </xdr:from>
    <xdr:to>
      <xdr:col>16</xdr:col>
      <xdr:colOff>360045</xdr:colOff>
      <xdr:row>744</xdr:row>
      <xdr:rowOff>38100</xdr:rowOff>
    </xdr:to>
    <xdr:pic>
      <xdr:nvPicPr>
        <xdr:cNvPr id="51" name="図形 50" descr="スクリーンショット 2023-08-06 151753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26670" y="131353560"/>
          <a:ext cx="10058400" cy="47472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745</xdr:row>
      <xdr:rowOff>179070</xdr:rowOff>
    </xdr:from>
    <xdr:to>
      <xdr:col>16</xdr:col>
      <xdr:colOff>334010</xdr:colOff>
      <xdr:row>772</xdr:row>
      <xdr:rowOff>21590</xdr:rowOff>
    </xdr:to>
    <xdr:pic>
      <xdr:nvPicPr>
        <xdr:cNvPr id="52" name="図形 51" descr="スクリーンショット 2023-08-06 151912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35" y="136424670"/>
          <a:ext cx="10058400" cy="478028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772</xdr:row>
      <xdr:rowOff>179070</xdr:rowOff>
    </xdr:from>
    <xdr:to>
      <xdr:col>16</xdr:col>
      <xdr:colOff>334010</xdr:colOff>
      <xdr:row>799</xdr:row>
      <xdr:rowOff>13335</xdr:rowOff>
    </xdr:to>
    <xdr:pic>
      <xdr:nvPicPr>
        <xdr:cNvPr id="53" name="図形 52" descr="スクリーンショット 2023-08-06 152029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635" y="141362430"/>
          <a:ext cx="10058400" cy="477202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800</xdr:row>
      <xdr:rowOff>140970</xdr:rowOff>
    </xdr:from>
    <xdr:to>
      <xdr:col>16</xdr:col>
      <xdr:colOff>334010</xdr:colOff>
      <xdr:row>827</xdr:row>
      <xdr:rowOff>29210</xdr:rowOff>
    </xdr:to>
    <xdr:pic>
      <xdr:nvPicPr>
        <xdr:cNvPr id="54" name="図形 53" descr="スクリーンショット 2023-08-06 152255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635" y="146444970"/>
          <a:ext cx="10058400" cy="482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828</xdr:row>
      <xdr:rowOff>36195</xdr:rowOff>
    </xdr:from>
    <xdr:to>
      <xdr:col>16</xdr:col>
      <xdr:colOff>334010</xdr:colOff>
      <xdr:row>854</xdr:row>
      <xdr:rowOff>56515</xdr:rowOff>
    </xdr:to>
    <xdr:pic>
      <xdr:nvPicPr>
        <xdr:cNvPr id="55" name="図形 54" descr="スクリーンショット 2023-08-06 152448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635" y="151460835"/>
          <a:ext cx="10058400" cy="477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4"/>
  <sheetViews>
    <sheetView workbookViewId="0">
      <pane xSplit="1" ySplit="8" topLeftCell="B45" activePane="bottomRight" state="frozen"/>
      <selection/>
      <selection pane="topRight"/>
      <selection pane="bottomLeft"/>
      <selection pane="bottomRight" activeCell="G25" sqref="G25"/>
    </sheetView>
  </sheetViews>
  <sheetFormatPr defaultColWidth="9" defaultRowHeight="18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3">
      <c r="A1" s="18" t="s">
        <v>0</v>
      </c>
      <c r="C1" t="s">
        <v>1</v>
      </c>
    </row>
    <row r="2" spans="1:3">
      <c r="A2" s="18" t="s">
        <v>2</v>
      </c>
      <c r="C2" t="s">
        <v>3</v>
      </c>
    </row>
    <row r="3" spans="1:3">
      <c r="A3" s="18" t="s">
        <v>4</v>
      </c>
      <c r="C3" s="19">
        <v>100000</v>
      </c>
    </row>
    <row r="4" spans="1:3">
      <c r="A4" s="18" t="s">
        <v>5</v>
      </c>
      <c r="C4" s="19" t="s">
        <v>6</v>
      </c>
    </row>
    <row r="5" ht="18.75" spans="1:3">
      <c r="A5" s="18" t="s">
        <v>7</v>
      </c>
      <c r="C5" s="19" t="s">
        <v>8</v>
      </c>
    </row>
    <row r="6" ht="18.75" spans="1:15">
      <c r="A6" s="20" t="s">
        <v>9</v>
      </c>
      <c r="B6" s="20" t="s">
        <v>10</v>
      </c>
      <c r="C6" s="20" t="s">
        <v>10</v>
      </c>
      <c r="D6" s="21" t="s">
        <v>11</v>
      </c>
      <c r="E6" s="22"/>
      <c r="F6" s="23"/>
      <c r="G6" s="24" t="s">
        <v>12</v>
      </c>
      <c r="H6" s="25"/>
      <c r="I6" s="74"/>
      <c r="J6" s="24" t="s">
        <v>13</v>
      </c>
      <c r="K6" s="25"/>
      <c r="L6" s="74"/>
      <c r="M6" s="24" t="s">
        <v>14</v>
      </c>
      <c r="N6" s="25"/>
      <c r="O6" s="74"/>
    </row>
    <row r="7" ht="18.75" spans="1:15">
      <c r="A7" s="26"/>
      <c r="B7" s="26" t="s">
        <v>15</v>
      </c>
      <c r="C7" s="27" t="s">
        <v>16</v>
      </c>
      <c r="D7" s="28">
        <v>1.27</v>
      </c>
      <c r="E7" s="29">
        <v>1.5</v>
      </c>
      <c r="F7" s="30">
        <v>2</v>
      </c>
      <c r="G7" s="28">
        <v>1.27</v>
      </c>
      <c r="H7" s="29">
        <v>1.5</v>
      </c>
      <c r="I7" s="30">
        <v>2</v>
      </c>
      <c r="J7" s="28">
        <v>1.27</v>
      </c>
      <c r="K7" s="29">
        <v>1.5</v>
      </c>
      <c r="L7" s="30">
        <v>2</v>
      </c>
      <c r="M7" s="28">
        <v>1.27</v>
      </c>
      <c r="N7" s="29">
        <v>1.5</v>
      </c>
      <c r="O7" s="30">
        <v>2</v>
      </c>
    </row>
    <row r="8" ht="18.75" spans="1:15">
      <c r="A8" s="31" t="s">
        <v>17</v>
      </c>
      <c r="B8" s="32"/>
      <c r="C8" s="33"/>
      <c r="D8" s="34"/>
      <c r="E8" s="35"/>
      <c r="F8" s="36"/>
      <c r="G8" s="37">
        <f>C3</f>
        <v>100000</v>
      </c>
      <c r="H8" s="38">
        <f>C3</f>
        <v>100000</v>
      </c>
      <c r="I8" s="75">
        <f>C3</f>
        <v>100000</v>
      </c>
      <c r="J8" s="76" t="s">
        <v>13</v>
      </c>
      <c r="K8" s="77"/>
      <c r="L8" s="78"/>
      <c r="M8" s="76"/>
      <c r="N8" s="77"/>
      <c r="O8" s="78"/>
    </row>
    <row r="9" spans="1:18">
      <c r="A9" s="39">
        <v>1</v>
      </c>
      <c r="B9" s="40" t="s">
        <v>18</v>
      </c>
      <c r="C9" s="41">
        <v>1</v>
      </c>
      <c r="D9" s="42">
        <v>1.27</v>
      </c>
      <c r="E9" s="43">
        <v>1.5</v>
      </c>
      <c r="F9" s="44">
        <v>2</v>
      </c>
      <c r="G9" s="45">
        <f>IF(D9="","",G8+M9)</f>
        <v>103810</v>
      </c>
      <c r="H9" s="45">
        <f t="shared" ref="H9" si="0">IF(E9="","",H8+N9)</f>
        <v>104500</v>
      </c>
      <c r="I9" s="45">
        <f t="shared" ref="I9" si="1">IF(F9="","",I8+O9)</f>
        <v>106000</v>
      </c>
      <c r="J9" s="79">
        <f>IF(G8="","",G8*0.03)</f>
        <v>3000</v>
      </c>
      <c r="K9" s="80">
        <f>IF(H8="","",H8*0.03)</f>
        <v>3000</v>
      </c>
      <c r="L9" s="81">
        <f>IF(I8="","",I8*0.03)</f>
        <v>3000</v>
      </c>
      <c r="M9" s="79">
        <f>IF(D9="","",J9*D9)</f>
        <v>3810</v>
      </c>
      <c r="N9" s="80">
        <f>IF(E9="","",K9*E9)</f>
        <v>4500</v>
      </c>
      <c r="O9" s="81">
        <f>IF(F9="","",L9*F9)</f>
        <v>6000</v>
      </c>
      <c r="P9" s="82"/>
      <c r="Q9" s="82"/>
      <c r="R9" s="82"/>
    </row>
    <row r="10" spans="1:18">
      <c r="A10" s="39">
        <v>2</v>
      </c>
      <c r="B10" s="46" t="s">
        <v>19</v>
      </c>
      <c r="C10" s="47">
        <v>2</v>
      </c>
      <c r="D10" s="48">
        <v>1.27</v>
      </c>
      <c r="E10" s="49">
        <v>1.5</v>
      </c>
      <c r="F10" s="50">
        <v>2</v>
      </c>
      <c r="G10" s="45">
        <f t="shared" ref="G10:G43" si="2">IF(D10="","",G9+M10)</f>
        <v>107765.161</v>
      </c>
      <c r="H10" s="45">
        <f t="shared" ref="H10:H42" si="3">IF(E10="","",H9+N10)</f>
        <v>109202.5</v>
      </c>
      <c r="I10" s="45">
        <f t="shared" ref="I10:I42" si="4">IF(F10="","",I9+O10)</f>
        <v>112360</v>
      </c>
      <c r="J10" s="83">
        <f t="shared" ref="J10:J12" si="5">IF(G9="","",G9*0.03)</f>
        <v>3114.3</v>
      </c>
      <c r="K10" s="84">
        <f t="shared" ref="K10:K12" si="6">IF(H9="","",H9*0.03)</f>
        <v>3135</v>
      </c>
      <c r="L10" s="85">
        <f t="shared" ref="L10:L12" si="7">IF(I9="","",I9*0.03)</f>
        <v>3180</v>
      </c>
      <c r="M10" s="83">
        <f t="shared" ref="M10:M12" si="8">IF(D10="","",J10*D10)</f>
        <v>3955.161</v>
      </c>
      <c r="N10" s="84">
        <f t="shared" ref="N10:N12" si="9">IF(E10="","",K10*E10)</f>
        <v>4702.5</v>
      </c>
      <c r="O10" s="85">
        <f t="shared" ref="O10:O12" si="10">IF(F10="","",L10*F10)</f>
        <v>6360</v>
      </c>
      <c r="P10" s="82"/>
      <c r="Q10" s="82"/>
      <c r="R10" s="82"/>
    </row>
    <row r="11" spans="1:18">
      <c r="A11" s="39">
        <v>3</v>
      </c>
      <c r="B11" s="46" t="s">
        <v>20</v>
      </c>
      <c r="C11" s="47">
        <v>1</v>
      </c>
      <c r="D11" s="48">
        <v>-1</v>
      </c>
      <c r="E11" s="49">
        <v>-1</v>
      </c>
      <c r="F11" s="51">
        <v>-1</v>
      </c>
      <c r="G11" s="45">
        <f t="shared" si="2"/>
        <v>104532.20617</v>
      </c>
      <c r="H11" s="45">
        <f t="shared" si="3"/>
        <v>105926.425</v>
      </c>
      <c r="I11" s="45">
        <f t="shared" si="4"/>
        <v>108989.2</v>
      </c>
      <c r="J11" s="83">
        <f t="shared" si="5"/>
        <v>3232.95483</v>
      </c>
      <c r="K11" s="84">
        <f t="shared" si="6"/>
        <v>3276.075</v>
      </c>
      <c r="L11" s="85">
        <f t="shared" si="7"/>
        <v>3370.8</v>
      </c>
      <c r="M11" s="83">
        <f t="shared" si="8"/>
        <v>-3232.95483</v>
      </c>
      <c r="N11" s="84">
        <f t="shared" si="9"/>
        <v>-3276.075</v>
      </c>
      <c r="O11" s="85">
        <f t="shared" si="10"/>
        <v>-3370.8</v>
      </c>
      <c r="P11" s="82"/>
      <c r="Q11" s="82"/>
      <c r="R11" s="82"/>
    </row>
    <row r="12" spans="1:18">
      <c r="A12" s="39">
        <v>4</v>
      </c>
      <c r="B12" s="46" t="s">
        <v>21</v>
      </c>
      <c r="C12" s="47">
        <v>1</v>
      </c>
      <c r="D12" s="48">
        <v>1.27</v>
      </c>
      <c r="E12" s="49">
        <v>1.5</v>
      </c>
      <c r="F12" s="50">
        <v>2</v>
      </c>
      <c r="G12" s="45">
        <f t="shared" si="2"/>
        <v>108514.883225077</v>
      </c>
      <c r="H12" s="45">
        <f t="shared" si="3"/>
        <v>110693.114125</v>
      </c>
      <c r="I12" s="45">
        <f t="shared" si="4"/>
        <v>115528.552</v>
      </c>
      <c r="J12" s="83">
        <f t="shared" si="5"/>
        <v>3135.9661851</v>
      </c>
      <c r="K12" s="84">
        <f t="shared" si="6"/>
        <v>3177.79275</v>
      </c>
      <c r="L12" s="85">
        <f t="shared" si="7"/>
        <v>3269.676</v>
      </c>
      <c r="M12" s="83">
        <f t="shared" si="8"/>
        <v>3982.677055077</v>
      </c>
      <c r="N12" s="84">
        <f t="shared" si="9"/>
        <v>4766.689125</v>
      </c>
      <c r="O12" s="85">
        <f t="shared" si="10"/>
        <v>6539.352</v>
      </c>
      <c r="P12" s="82"/>
      <c r="Q12" s="82"/>
      <c r="R12" s="82"/>
    </row>
    <row r="13" spans="1:18">
      <c r="A13" s="39">
        <v>5</v>
      </c>
      <c r="B13" s="46" t="s">
        <v>22</v>
      </c>
      <c r="C13" s="47">
        <v>2</v>
      </c>
      <c r="D13" s="48">
        <v>1.27</v>
      </c>
      <c r="E13" s="49">
        <v>-1</v>
      </c>
      <c r="F13" s="51">
        <v>-1</v>
      </c>
      <c r="G13" s="45">
        <f t="shared" si="2"/>
        <v>112649.300275952</v>
      </c>
      <c r="H13" s="45">
        <f t="shared" si="3"/>
        <v>107372.32070125</v>
      </c>
      <c r="I13" s="45">
        <f t="shared" si="4"/>
        <v>112062.69544</v>
      </c>
      <c r="J13" s="83">
        <f t="shared" ref="J13:J58" si="11">IF(G12="","",G12*0.03)</f>
        <v>3255.44649675231</v>
      </c>
      <c r="K13" s="84">
        <f t="shared" ref="K13:K58" si="12">IF(H12="","",H12*0.03)</f>
        <v>3320.79342375</v>
      </c>
      <c r="L13" s="85">
        <f t="shared" ref="L13:L58" si="13">IF(I12="","",I12*0.03)</f>
        <v>3465.85656</v>
      </c>
      <c r="M13" s="83">
        <f t="shared" ref="M13:M58" si="14">IF(D13="","",J13*D13)</f>
        <v>4134.41705087543</v>
      </c>
      <c r="N13" s="84">
        <f t="shared" ref="N13:N58" si="15">IF(E13="","",K13*E13)</f>
        <v>-3320.79342375</v>
      </c>
      <c r="O13" s="85">
        <f t="shared" ref="O13:O58" si="16">IF(F13="","",L13*F13)</f>
        <v>-3465.85656</v>
      </c>
      <c r="P13" s="82"/>
      <c r="Q13" s="82"/>
      <c r="R13" s="82"/>
    </row>
    <row r="14" spans="1:18">
      <c r="A14" s="39">
        <v>6</v>
      </c>
      <c r="B14" s="46" t="s">
        <v>23</v>
      </c>
      <c r="C14" s="47">
        <v>1</v>
      </c>
      <c r="D14" s="48">
        <v>1.27</v>
      </c>
      <c r="E14" s="49">
        <v>1.5</v>
      </c>
      <c r="F14" s="52">
        <v>2</v>
      </c>
      <c r="G14" s="45">
        <f t="shared" si="2"/>
        <v>116941.238616466</v>
      </c>
      <c r="H14" s="45">
        <f t="shared" si="3"/>
        <v>112204.075132806</v>
      </c>
      <c r="I14" s="45">
        <f t="shared" si="4"/>
        <v>118786.4571664</v>
      </c>
      <c r="J14" s="83">
        <f t="shared" si="11"/>
        <v>3379.47900827857</v>
      </c>
      <c r="K14" s="84">
        <f t="shared" si="12"/>
        <v>3221.1696210375</v>
      </c>
      <c r="L14" s="85">
        <f t="shared" si="13"/>
        <v>3361.8808632</v>
      </c>
      <c r="M14" s="83">
        <f t="shared" si="14"/>
        <v>4291.93834051379</v>
      </c>
      <c r="N14" s="84">
        <f t="shared" si="15"/>
        <v>4831.75443155625</v>
      </c>
      <c r="O14" s="85">
        <f t="shared" si="16"/>
        <v>6723.7617264</v>
      </c>
      <c r="P14" s="82"/>
      <c r="Q14" s="82"/>
      <c r="R14" s="82"/>
    </row>
    <row r="15" spans="1:18">
      <c r="A15" s="39">
        <v>7</v>
      </c>
      <c r="B15" s="46" t="s">
        <v>24</v>
      </c>
      <c r="C15" s="47">
        <v>1</v>
      </c>
      <c r="D15" s="48">
        <v>1.27</v>
      </c>
      <c r="E15" s="49">
        <v>-1</v>
      </c>
      <c r="F15" s="52">
        <v>-1</v>
      </c>
      <c r="G15" s="45">
        <f t="shared" si="2"/>
        <v>121396.699807754</v>
      </c>
      <c r="H15" s="45">
        <f t="shared" si="3"/>
        <v>108837.952878822</v>
      </c>
      <c r="I15" s="45">
        <f t="shared" si="4"/>
        <v>115222.863451408</v>
      </c>
      <c r="J15" s="83">
        <f t="shared" si="11"/>
        <v>3508.23715849399</v>
      </c>
      <c r="K15" s="84">
        <f t="shared" si="12"/>
        <v>3366.12225398419</v>
      </c>
      <c r="L15" s="85">
        <f t="shared" si="13"/>
        <v>3563.593714992</v>
      </c>
      <c r="M15" s="83">
        <f t="shared" si="14"/>
        <v>4455.46119128736</v>
      </c>
      <c r="N15" s="84">
        <f t="shared" si="15"/>
        <v>-3366.12225398419</v>
      </c>
      <c r="O15" s="85">
        <f t="shared" si="16"/>
        <v>-3563.593714992</v>
      </c>
      <c r="P15" s="82"/>
      <c r="Q15" s="82"/>
      <c r="R15" s="82"/>
    </row>
    <row r="16" spans="1:18">
      <c r="A16" s="39">
        <v>8</v>
      </c>
      <c r="B16" s="46" t="s">
        <v>25</v>
      </c>
      <c r="C16" s="47">
        <v>1</v>
      </c>
      <c r="D16" s="48">
        <v>-1</v>
      </c>
      <c r="E16" s="49">
        <v>-1</v>
      </c>
      <c r="F16" s="52">
        <v>-1</v>
      </c>
      <c r="G16" s="45">
        <f t="shared" si="2"/>
        <v>117754.798813521</v>
      </c>
      <c r="H16" s="45">
        <f t="shared" si="3"/>
        <v>105572.814292457</v>
      </c>
      <c r="I16" s="45">
        <f t="shared" si="4"/>
        <v>111766.177547866</v>
      </c>
      <c r="J16" s="83">
        <f t="shared" si="11"/>
        <v>3641.90099423261</v>
      </c>
      <c r="K16" s="84">
        <f t="shared" si="12"/>
        <v>3265.13858636466</v>
      </c>
      <c r="L16" s="85">
        <f t="shared" si="13"/>
        <v>3456.68590354224</v>
      </c>
      <c r="M16" s="83">
        <f t="shared" si="14"/>
        <v>-3641.90099423261</v>
      </c>
      <c r="N16" s="84">
        <f t="shared" si="15"/>
        <v>-3265.13858636466</v>
      </c>
      <c r="O16" s="85">
        <f t="shared" si="16"/>
        <v>-3456.68590354224</v>
      </c>
      <c r="P16" s="82"/>
      <c r="Q16" s="82"/>
      <c r="R16" s="82"/>
    </row>
    <row r="17" spans="1:18">
      <c r="A17" s="39">
        <v>9</v>
      </c>
      <c r="B17" s="46" t="s">
        <v>26</v>
      </c>
      <c r="C17" s="47">
        <v>1</v>
      </c>
      <c r="D17" s="48">
        <v>1.27</v>
      </c>
      <c r="E17" s="49">
        <v>1.5</v>
      </c>
      <c r="F17" s="52">
        <v>-1</v>
      </c>
      <c r="G17" s="45">
        <f t="shared" si="2"/>
        <v>122241.256648316</v>
      </c>
      <c r="H17" s="45">
        <f t="shared" si="3"/>
        <v>110323.590935618</v>
      </c>
      <c r="I17" s="45">
        <f t="shared" si="4"/>
        <v>108413.19222143</v>
      </c>
      <c r="J17" s="83">
        <f t="shared" si="11"/>
        <v>3532.64396440563</v>
      </c>
      <c r="K17" s="84">
        <f t="shared" si="12"/>
        <v>3167.18442877372</v>
      </c>
      <c r="L17" s="85">
        <f t="shared" si="13"/>
        <v>3352.98532643597</v>
      </c>
      <c r="M17" s="83">
        <f t="shared" si="14"/>
        <v>4486.45783479515</v>
      </c>
      <c r="N17" s="84">
        <f t="shared" si="15"/>
        <v>4750.77664316058</v>
      </c>
      <c r="O17" s="85">
        <f t="shared" si="16"/>
        <v>-3352.98532643597</v>
      </c>
      <c r="P17" s="82"/>
      <c r="Q17" s="82"/>
      <c r="R17" s="82"/>
    </row>
    <row r="18" spans="1:18">
      <c r="A18" s="39">
        <v>10</v>
      </c>
      <c r="B18" s="46" t="s">
        <v>27</v>
      </c>
      <c r="C18" s="47">
        <v>1</v>
      </c>
      <c r="D18" s="48">
        <v>1.27</v>
      </c>
      <c r="E18" s="49">
        <v>1.5</v>
      </c>
      <c r="F18" s="50">
        <v>2</v>
      </c>
      <c r="G18" s="45">
        <f t="shared" si="2"/>
        <v>126898.648526617</v>
      </c>
      <c r="H18" s="45">
        <f t="shared" si="3"/>
        <v>115288.152527721</v>
      </c>
      <c r="I18" s="45">
        <f t="shared" si="4"/>
        <v>114917.983754716</v>
      </c>
      <c r="J18" s="83">
        <f t="shared" si="11"/>
        <v>3667.23769944948</v>
      </c>
      <c r="K18" s="84">
        <f t="shared" si="12"/>
        <v>3309.70772806854</v>
      </c>
      <c r="L18" s="85">
        <f t="shared" si="13"/>
        <v>3252.39576664289</v>
      </c>
      <c r="M18" s="83">
        <f t="shared" si="14"/>
        <v>4657.39187830084</v>
      </c>
      <c r="N18" s="84">
        <f t="shared" si="15"/>
        <v>4964.56159210281</v>
      </c>
      <c r="O18" s="85">
        <f t="shared" si="16"/>
        <v>6504.79153328579</v>
      </c>
      <c r="P18" s="82"/>
      <c r="Q18" s="82"/>
      <c r="R18" s="82"/>
    </row>
    <row r="19" spans="1:18">
      <c r="A19" s="39">
        <v>11</v>
      </c>
      <c r="B19" s="46" t="s">
        <v>28</v>
      </c>
      <c r="C19" s="47">
        <v>1</v>
      </c>
      <c r="D19" s="48">
        <v>1.27</v>
      </c>
      <c r="E19" s="49">
        <v>1.5</v>
      </c>
      <c r="F19" s="52">
        <v>2</v>
      </c>
      <c r="G19" s="45">
        <f t="shared" si="2"/>
        <v>131733.487035481</v>
      </c>
      <c r="H19" s="45">
        <f t="shared" si="3"/>
        <v>120476.119391468</v>
      </c>
      <c r="I19" s="45">
        <f t="shared" si="4"/>
        <v>121813.062779998</v>
      </c>
      <c r="J19" s="83">
        <f t="shared" si="11"/>
        <v>3806.95945579851</v>
      </c>
      <c r="K19" s="84">
        <f t="shared" si="12"/>
        <v>3458.64457583162</v>
      </c>
      <c r="L19" s="85">
        <f t="shared" si="13"/>
        <v>3447.53951264147</v>
      </c>
      <c r="M19" s="83">
        <f t="shared" si="14"/>
        <v>4834.83850886411</v>
      </c>
      <c r="N19" s="84">
        <f t="shared" si="15"/>
        <v>5187.96686374744</v>
      </c>
      <c r="O19" s="85">
        <f t="shared" si="16"/>
        <v>6895.07902528293</v>
      </c>
      <c r="P19" s="82"/>
      <c r="Q19" s="82"/>
      <c r="R19" s="82"/>
    </row>
    <row r="20" spans="1:18">
      <c r="A20" s="39">
        <v>12</v>
      </c>
      <c r="B20" s="46" t="s">
        <v>29</v>
      </c>
      <c r="C20" s="47">
        <v>2</v>
      </c>
      <c r="D20" s="48">
        <v>-1</v>
      </c>
      <c r="E20" s="49">
        <v>-1</v>
      </c>
      <c r="F20" s="52">
        <v>-1</v>
      </c>
      <c r="G20" s="45">
        <f t="shared" si="2"/>
        <v>127781.482424417</v>
      </c>
      <c r="H20" s="45">
        <f t="shared" si="3"/>
        <v>116861.835809724</v>
      </c>
      <c r="I20" s="45">
        <f t="shared" si="4"/>
        <v>118158.670896599</v>
      </c>
      <c r="J20" s="83">
        <f t="shared" si="11"/>
        <v>3952.00461106443</v>
      </c>
      <c r="K20" s="84">
        <f t="shared" si="12"/>
        <v>3614.28358174405</v>
      </c>
      <c r="L20" s="85">
        <f t="shared" si="13"/>
        <v>3654.39188339995</v>
      </c>
      <c r="M20" s="83">
        <f t="shared" si="14"/>
        <v>-3952.00461106443</v>
      </c>
      <c r="N20" s="84">
        <f t="shared" si="15"/>
        <v>-3614.28358174405</v>
      </c>
      <c r="O20" s="85">
        <f t="shared" si="16"/>
        <v>-3654.39188339995</v>
      </c>
      <c r="P20" s="82"/>
      <c r="Q20" s="82"/>
      <c r="R20" s="82"/>
    </row>
    <row r="21" spans="1:18">
      <c r="A21" s="39">
        <v>13</v>
      </c>
      <c r="B21" s="46" t="s">
        <v>30</v>
      </c>
      <c r="C21" s="47">
        <v>2</v>
      </c>
      <c r="D21" s="48">
        <v>-1</v>
      </c>
      <c r="E21" s="49">
        <v>-1</v>
      </c>
      <c r="F21" s="52">
        <v>-1</v>
      </c>
      <c r="G21" s="45">
        <f t="shared" si="2"/>
        <v>123948.037951684</v>
      </c>
      <c r="H21" s="45">
        <f t="shared" si="3"/>
        <v>113355.980735432</v>
      </c>
      <c r="I21" s="45">
        <f t="shared" si="4"/>
        <v>114613.910769701</v>
      </c>
      <c r="J21" s="83">
        <f t="shared" si="11"/>
        <v>3833.4444727325</v>
      </c>
      <c r="K21" s="84">
        <f t="shared" si="12"/>
        <v>3505.85507429173</v>
      </c>
      <c r="L21" s="85">
        <f t="shared" si="13"/>
        <v>3544.76012689796</v>
      </c>
      <c r="M21" s="83">
        <f t="shared" si="14"/>
        <v>-3833.4444727325</v>
      </c>
      <c r="N21" s="84">
        <f t="shared" si="15"/>
        <v>-3505.85507429173</v>
      </c>
      <c r="O21" s="85">
        <f t="shared" si="16"/>
        <v>-3544.76012689796</v>
      </c>
      <c r="P21" s="82"/>
      <c r="Q21" s="82"/>
      <c r="R21" s="82"/>
    </row>
    <row r="22" spans="1:18">
      <c r="A22" s="39">
        <v>14</v>
      </c>
      <c r="B22" s="46" t="s">
        <v>31</v>
      </c>
      <c r="C22" s="47">
        <v>1</v>
      </c>
      <c r="D22" s="48">
        <v>1.27</v>
      </c>
      <c r="E22" s="49">
        <v>1.5</v>
      </c>
      <c r="F22" s="50">
        <v>2</v>
      </c>
      <c r="G22" s="45">
        <f t="shared" si="2"/>
        <v>128670.458197643</v>
      </c>
      <c r="H22" s="45">
        <f t="shared" si="3"/>
        <v>118456.999868527</v>
      </c>
      <c r="I22" s="45">
        <f t="shared" si="4"/>
        <v>121490.745415883</v>
      </c>
      <c r="J22" s="83">
        <f t="shared" si="11"/>
        <v>3718.44113855052</v>
      </c>
      <c r="K22" s="84">
        <f t="shared" si="12"/>
        <v>3400.67942206297</v>
      </c>
      <c r="L22" s="85">
        <f t="shared" si="13"/>
        <v>3438.41732309102</v>
      </c>
      <c r="M22" s="83">
        <f t="shared" si="14"/>
        <v>4722.42024595917</v>
      </c>
      <c r="N22" s="84">
        <f t="shared" si="15"/>
        <v>5101.01913309446</v>
      </c>
      <c r="O22" s="85">
        <f t="shared" si="16"/>
        <v>6876.83464618204</v>
      </c>
      <c r="P22" s="82"/>
      <c r="Q22" s="82"/>
      <c r="R22" s="82"/>
    </row>
    <row r="23" spans="1:18">
      <c r="A23" s="39">
        <v>15</v>
      </c>
      <c r="B23" s="46" t="s">
        <v>32</v>
      </c>
      <c r="C23" s="47">
        <v>1</v>
      </c>
      <c r="D23" s="48">
        <v>1.27</v>
      </c>
      <c r="E23" s="49">
        <v>1.5</v>
      </c>
      <c r="F23" s="50">
        <v>2</v>
      </c>
      <c r="G23" s="45">
        <f t="shared" si="2"/>
        <v>133572.802654973</v>
      </c>
      <c r="H23" s="45">
        <f t="shared" si="3"/>
        <v>123787.564862611</v>
      </c>
      <c r="I23" s="45">
        <f t="shared" si="4"/>
        <v>128780.190140836</v>
      </c>
      <c r="J23" s="83">
        <f t="shared" si="11"/>
        <v>3860.1137459293</v>
      </c>
      <c r="K23" s="84">
        <f t="shared" si="12"/>
        <v>3553.70999605581</v>
      </c>
      <c r="L23" s="85">
        <f t="shared" si="13"/>
        <v>3644.72236247648</v>
      </c>
      <c r="M23" s="83">
        <f t="shared" si="14"/>
        <v>4902.34445733021</v>
      </c>
      <c r="N23" s="84">
        <f t="shared" si="15"/>
        <v>5330.56499408371</v>
      </c>
      <c r="O23" s="85">
        <f t="shared" si="16"/>
        <v>7289.44472495296</v>
      </c>
      <c r="P23" s="82"/>
      <c r="Q23" s="82"/>
      <c r="R23" s="82"/>
    </row>
    <row r="24" spans="1:18">
      <c r="A24" s="39">
        <v>16</v>
      </c>
      <c r="B24" s="46" t="s">
        <v>33</v>
      </c>
      <c r="C24" s="47">
        <v>1</v>
      </c>
      <c r="D24" s="48">
        <v>1.27</v>
      </c>
      <c r="E24" s="49">
        <v>1.5</v>
      </c>
      <c r="F24" s="52">
        <v>2</v>
      </c>
      <c r="G24" s="45">
        <f t="shared" si="2"/>
        <v>138661.926436128</v>
      </c>
      <c r="H24" s="45">
        <f t="shared" si="3"/>
        <v>129358.005281428</v>
      </c>
      <c r="I24" s="45">
        <f t="shared" si="4"/>
        <v>136507.001549286</v>
      </c>
      <c r="J24" s="83">
        <f t="shared" si="11"/>
        <v>4007.1840796492</v>
      </c>
      <c r="K24" s="84">
        <f t="shared" si="12"/>
        <v>3713.62694587832</v>
      </c>
      <c r="L24" s="85">
        <f t="shared" si="13"/>
        <v>3863.40570422507</v>
      </c>
      <c r="M24" s="83">
        <f t="shared" si="14"/>
        <v>5089.12378115449</v>
      </c>
      <c r="N24" s="84">
        <f t="shared" si="15"/>
        <v>5570.44041881748</v>
      </c>
      <c r="O24" s="85">
        <f t="shared" si="16"/>
        <v>7726.81140845013</v>
      </c>
      <c r="P24" s="82"/>
      <c r="Q24" s="82"/>
      <c r="R24" s="82"/>
    </row>
    <row r="25" spans="1:18">
      <c r="A25" s="39">
        <v>17</v>
      </c>
      <c r="B25" s="46" t="s">
        <v>34</v>
      </c>
      <c r="C25" s="47">
        <v>2</v>
      </c>
      <c r="D25" s="48">
        <v>-1</v>
      </c>
      <c r="E25" s="49">
        <v>-1</v>
      </c>
      <c r="F25" s="52">
        <v>-1</v>
      </c>
      <c r="G25" s="45">
        <f t="shared" si="2"/>
        <v>134502.068643044</v>
      </c>
      <c r="H25" s="45">
        <f t="shared" si="3"/>
        <v>125477.265122985</v>
      </c>
      <c r="I25" s="45">
        <f t="shared" si="4"/>
        <v>132411.791502807</v>
      </c>
      <c r="J25" s="83">
        <f t="shared" si="11"/>
        <v>4159.85779308384</v>
      </c>
      <c r="K25" s="84">
        <f t="shared" si="12"/>
        <v>3880.74015844284</v>
      </c>
      <c r="L25" s="85">
        <f t="shared" si="13"/>
        <v>4095.21004647857</v>
      </c>
      <c r="M25" s="83">
        <f t="shared" si="14"/>
        <v>-4159.85779308384</v>
      </c>
      <c r="N25" s="84">
        <f t="shared" si="15"/>
        <v>-3880.74015844284</v>
      </c>
      <c r="O25" s="85">
        <f t="shared" si="16"/>
        <v>-4095.21004647857</v>
      </c>
      <c r="P25" s="82"/>
      <c r="Q25" s="82"/>
      <c r="R25" s="82"/>
    </row>
    <row r="26" spans="1:18">
      <c r="A26" s="39">
        <v>18</v>
      </c>
      <c r="B26" s="46" t="s">
        <v>34</v>
      </c>
      <c r="C26" s="47">
        <v>1</v>
      </c>
      <c r="D26" s="48">
        <v>-1</v>
      </c>
      <c r="E26" s="49">
        <v>-1</v>
      </c>
      <c r="F26" s="52">
        <v>-1</v>
      </c>
      <c r="G26" s="45">
        <f t="shared" si="2"/>
        <v>130467.006583753</v>
      </c>
      <c r="H26" s="45">
        <f t="shared" si="3"/>
        <v>121712.947169296</v>
      </c>
      <c r="I26" s="45">
        <f t="shared" si="4"/>
        <v>128439.437757723</v>
      </c>
      <c r="J26" s="83">
        <f t="shared" si="11"/>
        <v>4035.06205929132</v>
      </c>
      <c r="K26" s="84">
        <f t="shared" si="12"/>
        <v>3764.31795368956</v>
      </c>
      <c r="L26" s="85">
        <f t="shared" si="13"/>
        <v>3972.35374508421</v>
      </c>
      <c r="M26" s="83">
        <f t="shared" si="14"/>
        <v>-4035.06205929132</v>
      </c>
      <c r="N26" s="84">
        <f t="shared" si="15"/>
        <v>-3764.31795368956</v>
      </c>
      <c r="O26" s="85">
        <f t="shared" si="16"/>
        <v>-3972.35374508421</v>
      </c>
      <c r="P26" s="82"/>
      <c r="Q26" s="82"/>
      <c r="R26" s="82"/>
    </row>
    <row r="27" spans="1:18">
      <c r="A27" s="39">
        <v>19</v>
      </c>
      <c r="B27" s="46" t="s">
        <v>35</v>
      </c>
      <c r="C27" s="47">
        <v>1</v>
      </c>
      <c r="D27" s="48">
        <v>1.27</v>
      </c>
      <c r="E27" s="49">
        <v>1.5</v>
      </c>
      <c r="F27" s="50">
        <v>2</v>
      </c>
      <c r="G27" s="45">
        <f t="shared" si="2"/>
        <v>135437.799534594</v>
      </c>
      <c r="H27" s="45">
        <f t="shared" si="3"/>
        <v>127190.029791914</v>
      </c>
      <c r="I27" s="45">
        <f t="shared" si="4"/>
        <v>136145.804023186</v>
      </c>
      <c r="J27" s="83">
        <f t="shared" si="11"/>
        <v>3914.01019751258</v>
      </c>
      <c r="K27" s="84">
        <f t="shared" si="12"/>
        <v>3651.38841507887</v>
      </c>
      <c r="L27" s="85">
        <f t="shared" si="13"/>
        <v>3853.18313273169</v>
      </c>
      <c r="M27" s="83">
        <f t="shared" si="14"/>
        <v>4970.79295084098</v>
      </c>
      <c r="N27" s="84">
        <f t="shared" si="15"/>
        <v>5477.08262261831</v>
      </c>
      <c r="O27" s="85">
        <f t="shared" si="16"/>
        <v>7706.36626546338</v>
      </c>
      <c r="P27" s="82"/>
      <c r="Q27" s="82"/>
      <c r="R27" s="82"/>
    </row>
    <row r="28" spans="1:18">
      <c r="A28" s="39">
        <v>20</v>
      </c>
      <c r="B28" s="46" t="s">
        <v>36</v>
      </c>
      <c r="C28" s="47">
        <v>2</v>
      </c>
      <c r="D28" s="48">
        <v>-1</v>
      </c>
      <c r="E28" s="49">
        <v>-1</v>
      </c>
      <c r="F28" s="52">
        <v>-1</v>
      </c>
      <c r="G28" s="45">
        <f t="shared" si="2"/>
        <v>131374.665548556</v>
      </c>
      <c r="H28" s="45">
        <f t="shared" si="3"/>
        <v>123374.328898157</v>
      </c>
      <c r="I28" s="45">
        <f t="shared" si="4"/>
        <v>132061.429902491</v>
      </c>
      <c r="J28" s="83">
        <f t="shared" si="11"/>
        <v>4063.13398603781</v>
      </c>
      <c r="K28" s="84">
        <f t="shared" si="12"/>
        <v>3815.70089375742</v>
      </c>
      <c r="L28" s="85">
        <f t="shared" si="13"/>
        <v>4084.37412069559</v>
      </c>
      <c r="M28" s="83">
        <f t="shared" si="14"/>
        <v>-4063.13398603781</v>
      </c>
      <c r="N28" s="84">
        <f t="shared" si="15"/>
        <v>-3815.70089375742</v>
      </c>
      <c r="O28" s="85">
        <f t="shared" si="16"/>
        <v>-4084.37412069559</v>
      </c>
      <c r="P28" s="82"/>
      <c r="Q28" s="82"/>
      <c r="R28" s="82"/>
    </row>
    <row r="29" spans="1:18">
      <c r="A29" s="39">
        <v>21</v>
      </c>
      <c r="B29" s="46" t="s">
        <v>37</v>
      </c>
      <c r="C29" s="47">
        <v>1</v>
      </c>
      <c r="D29" s="48">
        <v>1.27</v>
      </c>
      <c r="E29" s="49">
        <v>1.5</v>
      </c>
      <c r="F29" s="51">
        <v>2</v>
      </c>
      <c r="G29" s="45">
        <f t="shared" si="2"/>
        <v>136380.040305956</v>
      </c>
      <c r="H29" s="45">
        <f t="shared" si="3"/>
        <v>128926.173698574</v>
      </c>
      <c r="I29" s="45">
        <f t="shared" si="4"/>
        <v>139985.11569664</v>
      </c>
      <c r="J29" s="83">
        <f t="shared" si="11"/>
        <v>3941.23996645668</v>
      </c>
      <c r="K29" s="84">
        <f t="shared" si="12"/>
        <v>3701.2298669447</v>
      </c>
      <c r="L29" s="85">
        <f t="shared" si="13"/>
        <v>3961.84289707472</v>
      </c>
      <c r="M29" s="83">
        <f t="shared" si="14"/>
        <v>5005.37475739998</v>
      </c>
      <c r="N29" s="84">
        <f t="shared" si="15"/>
        <v>5551.84480041705</v>
      </c>
      <c r="O29" s="85">
        <f t="shared" si="16"/>
        <v>7923.68579414944</v>
      </c>
      <c r="P29" s="82"/>
      <c r="Q29" s="82"/>
      <c r="R29" s="82"/>
    </row>
    <row r="30" spans="1:18">
      <c r="A30" s="39">
        <v>22</v>
      </c>
      <c r="B30" s="46" t="s">
        <v>38</v>
      </c>
      <c r="C30" s="47">
        <v>2</v>
      </c>
      <c r="D30" s="48">
        <v>1.27</v>
      </c>
      <c r="E30" s="49">
        <v>1.5</v>
      </c>
      <c r="F30" s="51">
        <v>-1</v>
      </c>
      <c r="G30" s="45">
        <f t="shared" si="2"/>
        <v>141576.119841613</v>
      </c>
      <c r="H30" s="45">
        <f t="shared" si="3"/>
        <v>134727.851515009</v>
      </c>
      <c r="I30" s="45">
        <f t="shared" si="4"/>
        <v>135785.562225741</v>
      </c>
      <c r="J30" s="83">
        <f t="shared" si="11"/>
        <v>4091.40120917868</v>
      </c>
      <c r="K30" s="84">
        <f t="shared" si="12"/>
        <v>3867.78521095721</v>
      </c>
      <c r="L30" s="85">
        <f t="shared" si="13"/>
        <v>4199.5534708992</v>
      </c>
      <c r="M30" s="83">
        <f t="shared" si="14"/>
        <v>5196.07953565692</v>
      </c>
      <c r="N30" s="84">
        <f t="shared" si="15"/>
        <v>5801.67781643581</v>
      </c>
      <c r="O30" s="85">
        <f t="shared" si="16"/>
        <v>-4199.5534708992</v>
      </c>
      <c r="P30" s="82"/>
      <c r="Q30" s="82"/>
      <c r="R30" s="82"/>
    </row>
    <row r="31" spans="1:18">
      <c r="A31" s="39">
        <v>23</v>
      </c>
      <c r="B31" s="46" t="s">
        <v>39</v>
      </c>
      <c r="C31" s="47">
        <v>2</v>
      </c>
      <c r="D31" s="48">
        <v>1.27</v>
      </c>
      <c r="E31" s="49">
        <v>1.5</v>
      </c>
      <c r="F31" s="52">
        <v>2</v>
      </c>
      <c r="G31" s="45">
        <f t="shared" si="2"/>
        <v>146970.170007578</v>
      </c>
      <c r="H31" s="45">
        <f t="shared" si="3"/>
        <v>140790.604833185</v>
      </c>
      <c r="I31" s="45">
        <f t="shared" si="4"/>
        <v>143932.695959285</v>
      </c>
      <c r="J31" s="83">
        <f t="shared" si="11"/>
        <v>4247.28359524839</v>
      </c>
      <c r="K31" s="84">
        <f t="shared" si="12"/>
        <v>4041.83554545028</v>
      </c>
      <c r="L31" s="85">
        <f t="shared" si="13"/>
        <v>4073.56686677223</v>
      </c>
      <c r="M31" s="83">
        <f t="shared" si="14"/>
        <v>5394.05016596545</v>
      </c>
      <c r="N31" s="84">
        <f t="shared" si="15"/>
        <v>6062.75331817543</v>
      </c>
      <c r="O31" s="85">
        <f t="shared" si="16"/>
        <v>8147.13373354446</v>
      </c>
      <c r="P31" s="82"/>
      <c r="Q31" s="82"/>
      <c r="R31" s="82"/>
    </row>
    <row r="32" spans="1:18">
      <c r="A32" s="39">
        <v>24</v>
      </c>
      <c r="B32" s="46" t="s">
        <v>40</v>
      </c>
      <c r="C32" s="47">
        <v>1</v>
      </c>
      <c r="D32" s="48">
        <v>-1</v>
      </c>
      <c r="E32" s="49">
        <v>-1</v>
      </c>
      <c r="F32" s="52">
        <v>-1</v>
      </c>
      <c r="G32" s="45">
        <f t="shared" si="2"/>
        <v>142561.064907351</v>
      </c>
      <c r="H32" s="45">
        <f t="shared" si="3"/>
        <v>136566.886688189</v>
      </c>
      <c r="I32" s="45">
        <f t="shared" si="4"/>
        <v>139614.715080507</v>
      </c>
      <c r="J32" s="83">
        <f t="shared" si="11"/>
        <v>4409.10510022735</v>
      </c>
      <c r="K32" s="84">
        <f t="shared" si="12"/>
        <v>4223.71814499555</v>
      </c>
      <c r="L32" s="85">
        <f t="shared" si="13"/>
        <v>4317.98087877856</v>
      </c>
      <c r="M32" s="83">
        <f t="shared" si="14"/>
        <v>-4409.10510022735</v>
      </c>
      <c r="N32" s="84">
        <f t="shared" si="15"/>
        <v>-4223.71814499555</v>
      </c>
      <c r="O32" s="85">
        <f t="shared" si="16"/>
        <v>-4317.98087877856</v>
      </c>
      <c r="P32" s="82"/>
      <c r="Q32" s="82"/>
      <c r="R32" s="82"/>
    </row>
    <row r="33" spans="1:18">
      <c r="A33" s="39">
        <v>25</v>
      </c>
      <c r="B33" s="46" t="s">
        <v>41</v>
      </c>
      <c r="C33" s="47">
        <v>2</v>
      </c>
      <c r="D33" s="48">
        <v>-1</v>
      </c>
      <c r="E33" s="49">
        <v>-1</v>
      </c>
      <c r="F33" s="52">
        <v>-1</v>
      </c>
      <c r="G33" s="45">
        <f t="shared" si="2"/>
        <v>138284.23296013</v>
      </c>
      <c r="H33" s="45">
        <f t="shared" si="3"/>
        <v>132469.880087544</v>
      </c>
      <c r="I33" s="45">
        <f t="shared" si="4"/>
        <v>135426.273628092</v>
      </c>
      <c r="J33" s="83">
        <f t="shared" si="11"/>
        <v>4276.83194722053</v>
      </c>
      <c r="K33" s="84">
        <f t="shared" si="12"/>
        <v>4097.00660064568</v>
      </c>
      <c r="L33" s="85">
        <f t="shared" si="13"/>
        <v>4188.44145241521</v>
      </c>
      <c r="M33" s="83">
        <f t="shared" si="14"/>
        <v>-4276.83194722053</v>
      </c>
      <c r="N33" s="84">
        <f t="shared" si="15"/>
        <v>-4097.00660064568</v>
      </c>
      <c r="O33" s="85">
        <f t="shared" si="16"/>
        <v>-4188.44145241521</v>
      </c>
      <c r="P33" s="82"/>
      <c r="Q33" s="82"/>
      <c r="R33" s="82"/>
    </row>
    <row r="34" spans="1:18">
      <c r="A34" s="39">
        <v>26</v>
      </c>
      <c r="B34" s="46" t="s">
        <v>42</v>
      </c>
      <c r="C34" s="47">
        <v>2</v>
      </c>
      <c r="D34" s="48">
        <v>1.27</v>
      </c>
      <c r="E34" s="49">
        <v>1.5</v>
      </c>
      <c r="F34" s="51">
        <v>2</v>
      </c>
      <c r="G34" s="45">
        <f t="shared" si="2"/>
        <v>143552.862235911</v>
      </c>
      <c r="H34" s="45">
        <f t="shared" si="3"/>
        <v>138431.024691483</v>
      </c>
      <c r="I34" s="45">
        <f t="shared" si="4"/>
        <v>143551.850045777</v>
      </c>
      <c r="J34" s="83">
        <f t="shared" si="11"/>
        <v>4148.52698880391</v>
      </c>
      <c r="K34" s="84">
        <f t="shared" si="12"/>
        <v>3974.09640262631</v>
      </c>
      <c r="L34" s="85">
        <f t="shared" si="13"/>
        <v>4062.78820884275</v>
      </c>
      <c r="M34" s="83">
        <f t="shared" si="14"/>
        <v>5268.62927578097</v>
      </c>
      <c r="N34" s="84">
        <f t="shared" si="15"/>
        <v>5961.14460393947</v>
      </c>
      <c r="O34" s="85">
        <f t="shared" si="16"/>
        <v>8125.5764176855</v>
      </c>
      <c r="P34" s="82"/>
      <c r="Q34" s="82"/>
      <c r="R34" s="82"/>
    </row>
    <row r="35" spans="1:18">
      <c r="A35" s="39">
        <v>27</v>
      </c>
      <c r="B35" s="46" t="s">
        <v>43</v>
      </c>
      <c r="C35" s="47">
        <v>1</v>
      </c>
      <c r="D35" s="48">
        <v>1.27</v>
      </c>
      <c r="E35" s="49">
        <v>1.5</v>
      </c>
      <c r="F35" s="50">
        <v>2</v>
      </c>
      <c r="G35" s="45">
        <f t="shared" si="2"/>
        <v>149022.2262871</v>
      </c>
      <c r="H35" s="45">
        <f t="shared" si="3"/>
        <v>144660.4208026</v>
      </c>
      <c r="I35" s="45">
        <f t="shared" si="4"/>
        <v>152164.961048524</v>
      </c>
      <c r="J35" s="83">
        <f t="shared" si="11"/>
        <v>4306.58586707734</v>
      </c>
      <c r="K35" s="84">
        <f t="shared" si="12"/>
        <v>4152.93074074449</v>
      </c>
      <c r="L35" s="85">
        <f t="shared" si="13"/>
        <v>4306.55550137331</v>
      </c>
      <c r="M35" s="83">
        <f t="shared" si="14"/>
        <v>5469.36405118823</v>
      </c>
      <c r="N35" s="84">
        <f t="shared" si="15"/>
        <v>6229.39611111674</v>
      </c>
      <c r="O35" s="85">
        <f t="shared" si="16"/>
        <v>8613.11100274663</v>
      </c>
      <c r="P35" s="82"/>
      <c r="Q35" s="82"/>
      <c r="R35" s="82"/>
    </row>
    <row r="36" spans="1:18">
      <c r="A36" s="39">
        <v>28</v>
      </c>
      <c r="B36" s="46" t="s">
        <v>44</v>
      </c>
      <c r="C36" s="47">
        <v>1</v>
      </c>
      <c r="D36" s="48">
        <v>1.27</v>
      </c>
      <c r="E36" s="49">
        <v>1.5</v>
      </c>
      <c r="F36" s="50">
        <v>2</v>
      </c>
      <c r="G36" s="45">
        <f t="shared" si="2"/>
        <v>154699.973108638</v>
      </c>
      <c r="H36" s="45">
        <f t="shared" si="3"/>
        <v>151170.139738717</v>
      </c>
      <c r="I36" s="45">
        <f t="shared" si="4"/>
        <v>161294.858711435</v>
      </c>
      <c r="J36" s="83">
        <f t="shared" si="11"/>
        <v>4470.66678861299</v>
      </c>
      <c r="K36" s="84">
        <f t="shared" si="12"/>
        <v>4339.812624078</v>
      </c>
      <c r="L36" s="85">
        <f t="shared" si="13"/>
        <v>4564.94883145571</v>
      </c>
      <c r="M36" s="83">
        <f t="shared" si="14"/>
        <v>5677.7468215385</v>
      </c>
      <c r="N36" s="84">
        <f t="shared" si="15"/>
        <v>6509.71893611699</v>
      </c>
      <c r="O36" s="85">
        <f t="shared" si="16"/>
        <v>9129.89766291143</v>
      </c>
      <c r="P36" s="82"/>
      <c r="Q36" s="82"/>
      <c r="R36" s="82"/>
    </row>
    <row r="37" spans="1:18">
      <c r="A37" s="39">
        <v>29</v>
      </c>
      <c r="B37" s="46" t="s">
        <v>45</v>
      </c>
      <c r="C37" s="47">
        <v>1</v>
      </c>
      <c r="D37" s="48">
        <v>-1</v>
      </c>
      <c r="E37" s="49">
        <v>-1</v>
      </c>
      <c r="F37" s="52">
        <v>-1</v>
      </c>
      <c r="G37" s="45">
        <f t="shared" si="2"/>
        <v>150058.973915379</v>
      </c>
      <c r="H37" s="45">
        <f t="shared" si="3"/>
        <v>146635.035546555</v>
      </c>
      <c r="I37" s="45">
        <f t="shared" si="4"/>
        <v>156456.012950092</v>
      </c>
      <c r="J37" s="83">
        <f t="shared" si="11"/>
        <v>4640.99919325915</v>
      </c>
      <c r="K37" s="84">
        <f t="shared" si="12"/>
        <v>4535.10419216151</v>
      </c>
      <c r="L37" s="85">
        <f t="shared" si="13"/>
        <v>4838.84576134306</v>
      </c>
      <c r="M37" s="83">
        <f t="shared" si="14"/>
        <v>-4640.99919325915</v>
      </c>
      <c r="N37" s="84">
        <f t="shared" si="15"/>
        <v>-4535.10419216151</v>
      </c>
      <c r="O37" s="85">
        <f t="shared" si="16"/>
        <v>-4838.84576134306</v>
      </c>
      <c r="P37" s="82"/>
      <c r="Q37" s="82"/>
      <c r="R37" s="82"/>
    </row>
    <row r="38" spans="1:18">
      <c r="A38" s="39">
        <v>30</v>
      </c>
      <c r="B38" s="46" t="s">
        <v>46</v>
      </c>
      <c r="C38" s="47">
        <v>2</v>
      </c>
      <c r="D38" s="48">
        <v>1.27</v>
      </c>
      <c r="E38" s="49">
        <v>1.5</v>
      </c>
      <c r="F38" s="52">
        <v>2</v>
      </c>
      <c r="G38" s="45">
        <f t="shared" si="2"/>
        <v>155776.220821555</v>
      </c>
      <c r="H38" s="45">
        <f t="shared" si="3"/>
        <v>153233.61214615</v>
      </c>
      <c r="I38" s="45">
        <f t="shared" si="4"/>
        <v>165843.373727098</v>
      </c>
      <c r="J38" s="83">
        <f t="shared" si="11"/>
        <v>4501.76921746137</v>
      </c>
      <c r="K38" s="84">
        <f t="shared" si="12"/>
        <v>4399.05106639666</v>
      </c>
      <c r="L38" s="85">
        <f t="shared" si="13"/>
        <v>4693.68038850276</v>
      </c>
      <c r="M38" s="83">
        <f t="shared" si="14"/>
        <v>5717.24690617594</v>
      </c>
      <c r="N38" s="84">
        <f t="shared" si="15"/>
        <v>6598.57659959499</v>
      </c>
      <c r="O38" s="85">
        <f t="shared" si="16"/>
        <v>9387.36077700553</v>
      </c>
      <c r="P38" s="82"/>
      <c r="Q38" s="82"/>
      <c r="R38" s="82"/>
    </row>
    <row r="39" spans="1:18">
      <c r="A39" s="39">
        <v>31</v>
      </c>
      <c r="B39" s="46" t="s">
        <v>47</v>
      </c>
      <c r="C39" s="47">
        <v>1</v>
      </c>
      <c r="D39" s="48">
        <v>1.27</v>
      </c>
      <c r="E39" s="53">
        <v>1.5</v>
      </c>
      <c r="F39" s="50">
        <v>2</v>
      </c>
      <c r="G39" s="45">
        <f t="shared" si="2"/>
        <v>161711.294834856</v>
      </c>
      <c r="H39" s="45">
        <f t="shared" si="3"/>
        <v>160129.124692727</v>
      </c>
      <c r="I39" s="45">
        <f t="shared" si="4"/>
        <v>175793.976150724</v>
      </c>
      <c r="J39" s="83">
        <f t="shared" si="11"/>
        <v>4673.28662464665</v>
      </c>
      <c r="K39" s="84">
        <f t="shared" si="12"/>
        <v>4597.00836438451</v>
      </c>
      <c r="L39" s="85">
        <f t="shared" si="13"/>
        <v>4975.30121181293</v>
      </c>
      <c r="M39" s="83">
        <f t="shared" si="14"/>
        <v>5935.07401330125</v>
      </c>
      <c r="N39" s="84">
        <f t="shared" si="15"/>
        <v>6895.51254657677</v>
      </c>
      <c r="O39" s="85">
        <f t="shared" si="16"/>
        <v>9950.60242362586</v>
      </c>
      <c r="P39" s="82"/>
      <c r="Q39" s="82"/>
      <c r="R39" s="82"/>
    </row>
    <row r="40" spans="1:18">
      <c r="A40" s="39">
        <v>32</v>
      </c>
      <c r="B40" s="46" t="s">
        <v>48</v>
      </c>
      <c r="C40" s="47">
        <v>1</v>
      </c>
      <c r="D40" s="48">
        <v>1.27</v>
      </c>
      <c r="E40" s="53">
        <v>1.5</v>
      </c>
      <c r="F40" s="50">
        <v>2</v>
      </c>
      <c r="G40" s="45">
        <f t="shared" si="2"/>
        <v>167872.495168064</v>
      </c>
      <c r="H40" s="45">
        <f t="shared" si="3"/>
        <v>167334.9353039</v>
      </c>
      <c r="I40" s="45">
        <f t="shared" si="4"/>
        <v>186341.614719767</v>
      </c>
      <c r="J40" s="83">
        <f t="shared" si="11"/>
        <v>4851.33884504569</v>
      </c>
      <c r="K40" s="84">
        <f t="shared" si="12"/>
        <v>4803.87374078181</v>
      </c>
      <c r="L40" s="85">
        <f t="shared" si="13"/>
        <v>5273.81928452171</v>
      </c>
      <c r="M40" s="83">
        <f t="shared" si="14"/>
        <v>6161.20033320802</v>
      </c>
      <c r="N40" s="84">
        <f t="shared" si="15"/>
        <v>7205.81061117272</v>
      </c>
      <c r="O40" s="85">
        <f t="shared" si="16"/>
        <v>10547.6385690434</v>
      </c>
      <c r="P40" s="82"/>
      <c r="Q40" s="82"/>
      <c r="R40" s="82"/>
    </row>
    <row r="41" spans="1:18">
      <c r="A41" s="39">
        <v>33</v>
      </c>
      <c r="B41" s="46" t="s">
        <v>49</v>
      </c>
      <c r="C41" s="47">
        <v>1</v>
      </c>
      <c r="D41" s="48">
        <v>-1</v>
      </c>
      <c r="E41" s="53">
        <v>-1</v>
      </c>
      <c r="F41" s="51">
        <v>-1</v>
      </c>
      <c r="G41" s="45">
        <f t="shared" si="2"/>
        <v>162836.320313022</v>
      </c>
      <c r="H41" s="45">
        <f t="shared" si="3"/>
        <v>162314.887244783</v>
      </c>
      <c r="I41" s="45">
        <f t="shared" si="4"/>
        <v>180751.366278174</v>
      </c>
      <c r="J41" s="83">
        <f t="shared" si="11"/>
        <v>5036.17485504193</v>
      </c>
      <c r="K41" s="84">
        <f t="shared" si="12"/>
        <v>5020.048059117</v>
      </c>
      <c r="L41" s="85">
        <f t="shared" si="13"/>
        <v>5590.24844159301</v>
      </c>
      <c r="M41" s="83">
        <f t="shared" si="14"/>
        <v>-5036.17485504193</v>
      </c>
      <c r="N41" s="84">
        <f t="shared" si="15"/>
        <v>-5020.048059117</v>
      </c>
      <c r="O41" s="85">
        <f t="shared" si="16"/>
        <v>-5590.24844159301</v>
      </c>
      <c r="P41" s="82"/>
      <c r="Q41" s="82"/>
      <c r="R41" s="82"/>
    </row>
    <row r="42" spans="1:18">
      <c r="A42" s="39">
        <v>34</v>
      </c>
      <c r="B42" s="46" t="s">
        <v>50</v>
      </c>
      <c r="C42" s="47">
        <v>1</v>
      </c>
      <c r="D42" s="48">
        <v>1.27</v>
      </c>
      <c r="E42" s="53">
        <v>1.5</v>
      </c>
      <c r="F42" s="51">
        <v>2</v>
      </c>
      <c r="G42" s="45">
        <f t="shared" si="2"/>
        <v>169040.384116948</v>
      </c>
      <c r="H42" s="45">
        <f t="shared" si="3"/>
        <v>169619.057170798</v>
      </c>
      <c r="I42" s="45">
        <f t="shared" si="4"/>
        <v>191596.448254864</v>
      </c>
      <c r="J42" s="83">
        <f t="shared" si="11"/>
        <v>4885.08960939067</v>
      </c>
      <c r="K42" s="84">
        <f t="shared" si="12"/>
        <v>4869.44661734349</v>
      </c>
      <c r="L42" s="85">
        <f t="shared" si="13"/>
        <v>5422.54098834522</v>
      </c>
      <c r="M42" s="83">
        <f t="shared" si="14"/>
        <v>6204.06380392615</v>
      </c>
      <c r="N42" s="84">
        <f t="shared" si="15"/>
        <v>7304.16992601523</v>
      </c>
      <c r="O42" s="85">
        <f t="shared" si="16"/>
        <v>10845.0819766904</v>
      </c>
      <c r="P42" s="82"/>
      <c r="Q42" s="82"/>
      <c r="R42" s="82"/>
    </row>
    <row r="43" spans="1:15">
      <c r="A43" s="54">
        <v>35</v>
      </c>
      <c r="B43" s="46" t="s">
        <v>51</v>
      </c>
      <c r="C43" s="47">
        <v>2</v>
      </c>
      <c r="D43" s="48">
        <v>-1</v>
      </c>
      <c r="E43" s="53">
        <v>-1</v>
      </c>
      <c r="F43" s="52">
        <v>-1</v>
      </c>
      <c r="G43" s="45">
        <f t="shared" si="2"/>
        <v>163969.17259344</v>
      </c>
      <c r="H43" s="45">
        <f t="shared" ref="H43:I43" si="17">IF(E43="","",H42+N43)</f>
        <v>164530.485455674</v>
      </c>
      <c r="I43" s="45">
        <f t="shared" si="17"/>
        <v>185848.554807218</v>
      </c>
      <c r="J43" s="83">
        <f t="shared" si="11"/>
        <v>5071.21152350845</v>
      </c>
      <c r="K43" s="84">
        <f t="shared" si="12"/>
        <v>5088.57171512394</v>
      </c>
      <c r="L43" s="85">
        <f t="shared" si="13"/>
        <v>5747.89344764593</v>
      </c>
      <c r="M43" s="83">
        <f t="shared" si="14"/>
        <v>-5071.21152350845</v>
      </c>
      <c r="N43" s="84">
        <f t="shared" si="15"/>
        <v>-5088.57171512394</v>
      </c>
      <c r="O43" s="85">
        <f t="shared" si="16"/>
        <v>-5747.89344764593</v>
      </c>
    </row>
    <row r="44" spans="1:15">
      <c r="A44" s="39">
        <v>36</v>
      </c>
      <c r="B44" s="46" t="s">
        <v>52</v>
      </c>
      <c r="C44" s="47">
        <v>1</v>
      </c>
      <c r="D44" s="48">
        <v>1.27</v>
      </c>
      <c r="E44" s="53">
        <v>1.5</v>
      </c>
      <c r="F44" s="50">
        <v>2</v>
      </c>
      <c r="G44" s="45">
        <f t="shared" ref="G44:G58" si="18">IF(D44="","",G43+M44)</f>
        <v>170216.39806925</v>
      </c>
      <c r="H44" s="45">
        <f t="shared" ref="H44:H58" si="19">IF(E44="","",H43+N44)</f>
        <v>171934.357301179</v>
      </c>
      <c r="I44" s="45">
        <f t="shared" ref="I44:I58" si="20">IF(F44="","",I43+O44)</f>
        <v>196999.468095652</v>
      </c>
      <c r="J44" s="83">
        <f t="shared" si="11"/>
        <v>4919.0751778032</v>
      </c>
      <c r="K44" s="84">
        <f t="shared" si="12"/>
        <v>4935.91456367022</v>
      </c>
      <c r="L44" s="85">
        <f t="shared" si="13"/>
        <v>5575.45664421655</v>
      </c>
      <c r="M44" s="83">
        <f t="shared" si="14"/>
        <v>6247.22547581007</v>
      </c>
      <c r="N44" s="84">
        <f t="shared" si="15"/>
        <v>7403.87184550534</v>
      </c>
      <c r="O44" s="85">
        <f t="shared" si="16"/>
        <v>11150.9132884331</v>
      </c>
    </row>
    <row r="45" spans="1:15">
      <c r="A45" s="39">
        <v>37</v>
      </c>
      <c r="B45" s="46" t="s">
        <v>53</v>
      </c>
      <c r="C45" s="47">
        <v>1</v>
      </c>
      <c r="D45" s="48">
        <v>1.27</v>
      </c>
      <c r="E45" s="49">
        <v>1.5</v>
      </c>
      <c r="F45" s="50">
        <v>2</v>
      </c>
      <c r="G45" s="45">
        <f t="shared" si="18"/>
        <v>176701.642835689</v>
      </c>
      <c r="H45" s="45">
        <f t="shared" si="19"/>
        <v>179671.403379733</v>
      </c>
      <c r="I45" s="45">
        <f t="shared" si="20"/>
        <v>208819.436181391</v>
      </c>
      <c r="J45" s="83">
        <f t="shared" si="11"/>
        <v>5106.4919420775</v>
      </c>
      <c r="K45" s="84">
        <f t="shared" si="12"/>
        <v>5158.03071903538</v>
      </c>
      <c r="L45" s="85">
        <f t="shared" si="13"/>
        <v>5909.98404286955</v>
      </c>
      <c r="M45" s="83">
        <f t="shared" si="14"/>
        <v>6485.24476643843</v>
      </c>
      <c r="N45" s="84">
        <f t="shared" si="15"/>
        <v>7737.04607855308</v>
      </c>
      <c r="O45" s="85">
        <f t="shared" si="16"/>
        <v>11819.9680857391</v>
      </c>
    </row>
    <row r="46" spans="1:15">
      <c r="A46" s="39">
        <v>38</v>
      </c>
      <c r="B46" s="46" t="s">
        <v>54</v>
      </c>
      <c r="C46" s="47">
        <v>1</v>
      </c>
      <c r="D46" s="48">
        <v>1.27</v>
      </c>
      <c r="E46" s="49">
        <v>1.5</v>
      </c>
      <c r="F46" s="52">
        <v>2</v>
      </c>
      <c r="G46" s="45">
        <f t="shared" si="18"/>
        <v>183433.975427728</v>
      </c>
      <c r="H46" s="45">
        <f t="shared" si="19"/>
        <v>187756.616531821</v>
      </c>
      <c r="I46" s="45">
        <f t="shared" si="20"/>
        <v>221348.602352274</v>
      </c>
      <c r="J46" s="83">
        <f t="shared" si="11"/>
        <v>5301.04928507066</v>
      </c>
      <c r="K46" s="84">
        <f t="shared" si="12"/>
        <v>5390.14210139198</v>
      </c>
      <c r="L46" s="85">
        <f t="shared" si="13"/>
        <v>6264.58308544172</v>
      </c>
      <c r="M46" s="83">
        <f t="shared" si="14"/>
        <v>6732.33259203973</v>
      </c>
      <c r="N46" s="84">
        <f t="shared" si="15"/>
        <v>8085.21315208797</v>
      </c>
      <c r="O46" s="85">
        <f t="shared" si="16"/>
        <v>12529.1661708834</v>
      </c>
    </row>
    <row r="47" spans="1:15">
      <c r="A47" s="39">
        <v>39</v>
      </c>
      <c r="B47" s="46" t="s">
        <v>55</v>
      </c>
      <c r="C47" s="47">
        <v>1</v>
      </c>
      <c r="D47" s="48">
        <v>-1</v>
      </c>
      <c r="E47" s="49">
        <v>-1</v>
      </c>
      <c r="F47" s="52">
        <v>-1</v>
      </c>
      <c r="G47" s="45">
        <f t="shared" si="18"/>
        <v>177930.956164896</v>
      </c>
      <c r="H47" s="45">
        <f t="shared" si="19"/>
        <v>182123.918035866</v>
      </c>
      <c r="I47" s="45">
        <f t="shared" si="20"/>
        <v>214708.144281706</v>
      </c>
      <c r="J47" s="83">
        <f t="shared" si="11"/>
        <v>5503.01926283185</v>
      </c>
      <c r="K47" s="84">
        <f t="shared" si="12"/>
        <v>5632.69849595462</v>
      </c>
      <c r="L47" s="85">
        <f t="shared" si="13"/>
        <v>6640.45807056822</v>
      </c>
      <c r="M47" s="83">
        <f t="shared" si="14"/>
        <v>-5503.01926283185</v>
      </c>
      <c r="N47" s="84">
        <f t="shared" si="15"/>
        <v>-5632.69849595462</v>
      </c>
      <c r="O47" s="85">
        <f t="shared" si="16"/>
        <v>-6640.45807056822</v>
      </c>
    </row>
    <row r="48" spans="1:15">
      <c r="A48" s="39">
        <v>40</v>
      </c>
      <c r="B48" s="46" t="s">
        <v>55</v>
      </c>
      <c r="C48" s="47">
        <v>1</v>
      </c>
      <c r="D48" s="48">
        <v>1.27</v>
      </c>
      <c r="E48" s="49">
        <v>1.5</v>
      </c>
      <c r="F48" s="52">
        <v>2</v>
      </c>
      <c r="G48" s="45">
        <f t="shared" si="18"/>
        <v>184710.125594779</v>
      </c>
      <c r="H48" s="45">
        <f t="shared" si="19"/>
        <v>190319.49434748</v>
      </c>
      <c r="I48" s="45">
        <f t="shared" si="20"/>
        <v>227590.632938608</v>
      </c>
      <c r="J48" s="83">
        <f t="shared" si="11"/>
        <v>5337.92868494689</v>
      </c>
      <c r="K48" s="84">
        <f t="shared" si="12"/>
        <v>5463.71754107598</v>
      </c>
      <c r="L48" s="85">
        <f t="shared" si="13"/>
        <v>6441.24432845117</v>
      </c>
      <c r="M48" s="83">
        <f t="shared" si="14"/>
        <v>6779.16942988255</v>
      </c>
      <c r="N48" s="84">
        <f t="shared" si="15"/>
        <v>8195.57631161397</v>
      </c>
      <c r="O48" s="85">
        <f t="shared" si="16"/>
        <v>12882.4886569023</v>
      </c>
    </row>
    <row r="49" spans="1:15">
      <c r="A49" s="39">
        <v>41</v>
      </c>
      <c r="B49" s="46" t="s">
        <v>56</v>
      </c>
      <c r="C49" s="47">
        <v>1</v>
      </c>
      <c r="D49" s="48">
        <v>1.27</v>
      </c>
      <c r="E49" s="49">
        <v>1.5</v>
      </c>
      <c r="F49" s="52">
        <v>2</v>
      </c>
      <c r="G49" s="45">
        <f t="shared" si="18"/>
        <v>191747.58137994</v>
      </c>
      <c r="H49" s="45">
        <f t="shared" si="19"/>
        <v>198883.871593116</v>
      </c>
      <c r="I49" s="45">
        <f t="shared" si="20"/>
        <v>241246.070914925</v>
      </c>
      <c r="J49" s="83">
        <f t="shared" si="11"/>
        <v>5541.30376784337</v>
      </c>
      <c r="K49" s="84">
        <f t="shared" si="12"/>
        <v>5709.5848304244</v>
      </c>
      <c r="L49" s="85">
        <f t="shared" si="13"/>
        <v>6827.71898815825</v>
      </c>
      <c r="M49" s="83">
        <f t="shared" si="14"/>
        <v>7037.45578516108</v>
      </c>
      <c r="N49" s="84">
        <f t="shared" si="15"/>
        <v>8564.37724563659</v>
      </c>
      <c r="O49" s="85">
        <f t="shared" si="16"/>
        <v>13655.4379763165</v>
      </c>
    </row>
    <row r="50" spans="1:15">
      <c r="A50" s="39">
        <v>42</v>
      </c>
      <c r="B50" s="46" t="s">
        <v>57</v>
      </c>
      <c r="C50" s="47">
        <v>2</v>
      </c>
      <c r="D50" s="48">
        <v>-1</v>
      </c>
      <c r="E50" s="49">
        <v>-1</v>
      </c>
      <c r="F50" s="52">
        <v>-1</v>
      </c>
      <c r="G50" s="45">
        <f t="shared" si="18"/>
        <v>185995.153938542</v>
      </c>
      <c r="H50" s="45">
        <f t="shared" si="19"/>
        <v>192917.355445323</v>
      </c>
      <c r="I50" s="45">
        <f t="shared" si="20"/>
        <v>234008.688787477</v>
      </c>
      <c r="J50" s="83">
        <f t="shared" si="11"/>
        <v>5752.4274413982</v>
      </c>
      <c r="K50" s="84">
        <f t="shared" si="12"/>
        <v>5966.51614779349</v>
      </c>
      <c r="L50" s="85">
        <f t="shared" si="13"/>
        <v>7237.38212744774</v>
      </c>
      <c r="M50" s="83">
        <f t="shared" si="14"/>
        <v>-5752.4274413982</v>
      </c>
      <c r="N50" s="84">
        <f t="shared" si="15"/>
        <v>-5966.51614779349</v>
      </c>
      <c r="O50" s="85">
        <f t="shared" si="16"/>
        <v>-7237.38212744774</v>
      </c>
    </row>
    <row r="51" spans="1:15">
      <c r="A51" s="39">
        <v>43</v>
      </c>
      <c r="B51" s="46" t="s">
        <v>58</v>
      </c>
      <c r="C51" s="47">
        <v>2</v>
      </c>
      <c r="D51" s="48">
        <v>-1</v>
      </c>
      <c r="E51" s="49">
        <v>-1</v>
      </c>
      <c r="F51" s="51">
        <v>-1</v>
      </c>
      <c r="G51" s="45">
        <f t="shared" si="18"/>
        <v>180415.299320386</v>
      </c>
      <c r="H51" s="45">
        <f t="shared" si="19"/>
        <v>187129.834781963</v>
      </c>
      <c r="I51" s="45">
        <f t="shared" si="20"/>
        <v>226988.428123853</v>
      </c>
      <c r="J51" s="83">
        <f t="shared" si="11"/>
        <v>5579.85461815626</v>
      </c>
      <c r="K51" s="84">
        <f t="shared" si="12"/>
        <v>5787.52066335969</v>
      </c>
      <c r="L51" s="85">
        <f t="shared" si="13"/>
        <v>7020.26066362431</v>
      </c>
      <c r="M51" s="83">
        <f t="shared" si="14"/>
        <v>-5579.85461815626</v>
      </c>
      <c r="N51" s="84">
        <f t="shared" si="15"/>
        <v>-5787.52066335969</v>
      </c>
      <c r="O51" s="85">
        <f t="shared" si="16"/>
        <v>-7020.26066362431</v>
      </c>
    </row>
    <row r="52" spans="1:15">
      <c r="A52" s="39">
        <v>44</v>
      </c>
      <c r="B52" s="46" t="s">
        <v>59</v>
      </c>
      <c r="C52" s="47">
        <v>2</v>
      </c>
      <c r="D52" s="48">
        <v>-1</v>
      </c>
      <c r="E52" s="49">
        <v>-1</v>
      </c>
      <c r="F52" s="52">
        <v>-1</v>
      </c>
      <c r="G52" s="45">
        <f t="shared" si="18"/>
        <v>175002.840340774</v>
      </c>
      <c r="H52" s="45">
        <f t="shared" si="19"/>
        <v>181515.939738504</v>
      </c>
      <c r="I52" s="45">
        <f t="shared" si="20"/>
        <v>220178.775280137</v>
      </c>
      <c r="J52" s="83">
        <f t="shared" si="11"/>
        <v>5412.45897961157</v>
      </c>
      <c r="K52" s="84">
        <f t="shared" si="12"/>
        <v>5613.8950434589</v>
      </c>
      <c r="L52" s="85">
        <f t="shared" si="13"/>
        <v>6809.65284371558</v>
      </c>
      <c r="M52" s="83">
        <f t="shared" si="14"/>
        <v>-5412.45897961157</v>
      </c>
      <c r="N52" s="84">
        <f t="shared" si="15"/>
        <v>-5613.8950434589</v>
      </c>
      <c r="O52" s="85">
        <f t="shared" si="16"/>
        <v>-6809.65284371558</v>
      </c>
    </row>
    <row r="53" spans="1:15">
      <c r="A53" s="39">
        <v>45</v>
      </c>
      <c r="B53" s="46" t="s">
        <v>60</v>
      </c>
      <c r="C53" s="47">
        <v>2</v>
      </c>
      <c r="D53" s="48">
        <v>1.27</v>
      </c>
      <c r="E53" s="49">
        <v>1.5</v>
      </c>
      <c r="F53" s="52">
        <v>2</v>
      </c>
      <c r="G53" s="45">
        <f t="shared" si="18"/>
        <v>181670.448557758</v>
      </c>
      <c r="H53" s="45">
        <f t="shared" si="19"/>
        <v>189684.157026737</v>
      </c>
      <c r="I53" s="45">
        <f t="shared" si="20"/>
        <v>233389.501796945</v>
      </c>
      <c r="J53" s="83">
        <f t="shared" si="11"/>
        <v>5250.08521022322</v>
      </c>
      <c r="K53" s="84">
        <f t="shared" si="12"/>
        <v>5445.47819215513</v>
      </c>
      <c r="L53" s="85">
        <f t="shared" si="13"/>
        <v>6605.36325840411</v>
      </c>
      <c r="M53" s="83">
        <f t="shared" si="14"/>
        <v>6667.60821698349</v>
      </c>
      <c r="N53" s="84">
        <f t="shared" si="15"/>
        <v>8168.2172882327</v>
      </c>
      <c r="O53" s="85">
        <f t="shared" si="16"/>
        <v>13210.7265168082</v>
      </c>
    </row>
    <row r="54" spans="1:15">
      <c r="A54" s="39">
        <v>46</v>
      </c>
      <c r="B54" s="46" t="s">
        <v>61</v>
      </c>
      <c r="C54" s="47">
        <v>1</v>
      </c>
      <c r="D54" s="48">
        <v>1.27</v>
      </c>
      <c r="E54" s="49">
        <v>1.5</v>
      </c>
      <c r="F54" s="52">
        <v>2</v>
      </c>
      <c r="G54" s="45">
        <f t="shared" si="18"/>
        <v>188592.092647808</v>
      </c>
      <c r="H54" s="45">
        <f t="shared" si="19"/>
        <v>198219.94409294</v>
      </c>
      <c r="I54" s="45">
        <f t="shared" si="20"/>
        <v>247392.871904762</v>
      </c>
      <c r="J54" s="83">
        <f t="shared" si="11"/>
        <v>5450.11345673273</v>
      </c>
      <c r="K54" s="84">
        <f t="shared" si="12"/>
        <v>5690.52471080211</v>
      </c>
      <c r="L54" s="85">
        <f t="shared" si="13"/>
        <v>7001.68505390836</v>
      </c>
      <c r="M54" s="83">
        <f t="shared" si="14"/>
        <v>6921.64409005056</v>
      </c>
      <c r="N54" s="84">
        <f t="shared" si="15"/>
        <v>8535.78706620317</v>
      </c>
      <c r="O54" s="85">
        <f t="shared" si="16"/>
        <v>14003.3701078167</v>
      </c>
    </row>
    <row r="55" spans="1:15">
      <c r="A55" s="39">
        <v>47</v>
      </c>
      <c r="B55" s="46" t="s">
        <v>62</v>
      </c>
      <c r="C55" s="47">
        <v>1</v>
      </c>
      <c r="D55" s="48">
        <v>1.27</v>
      </c>
      <c r="E55" s="49">
        <v>1.5</v>
      </c>
      <c r="F55" s="52">
        <v>2</v>
      </c>
      <c r="G55" s="45">
        <f t="shared" si="18"/>
        <v>195777.45137769</v>
      </c>
      <c r="H55" s="45">
        <f t="shared" si="19"/>
        <v>207139.841577123</v>
      </c>
      <c r="I55" s="45">
        <f t="shared" si="20"/>
        <v>262236.444219048</v>
      </c>
      <c r="J55" s="83">
        <f t="shared" si="11"/>
        <v>5657.76277943424</v>
      </c>
      <c r="K55" s="84">
        <f t="shared" si="12"/>
        <v>5946.59832278821</v>
      </c>
      <c r="L55" s="85">
        <f t="shared" si="13"/>
        <v>7421.78615714286</v>
      </c>
      <c r="M55" s="83">
        <f t="shared" si="14"/>
        <v>7185.35872988149</v>
      </c>
      <c r="N55" s="84">
        <f t="shared" si="15"/>
        <v>8919.89748418231</v>
      </c>
      <c r="O55" s="85">
        <f t="shared" si="16"/>
        <v>14843.5723142857</v>
      </c>
    </row>
    <row r="56" spans="1:15">
      <c r="A56" s="39">
        <v>48</v>
      </c>
      <c r="B56" s="46" t="s">
        <v>63</v>
      </c>
      <c r="C56" s="47">
        <v>1</v>
      </c>
      <c r="D56" s="48">
        <v>1.27</v>
      </c>
      <c r="E56" s="49">
        <v>1.5</v>
      </c>
      <c r="F56" s="50">
        <v>2</v>
      </c>
      <c r="G56" s="45">
        <f t="shared" si="18"/>
        <v>203236.57227518</v>
      </c>
      <c r="H56" s="45">
        <f t="shared" si="19"/>
        <v>216461.134448093</v>
      </c>
      <c r="I56" s="45">
        <f t="shared" si="20"/>
        <v>277970.630872191</v>
      </c>
      <c r="J56" s="83">
        <f t="shared" si="11"/>
        <v>5873.32354133069</v>
      </c>
      <c r="K56" s="84">
        <f t="shared" si="12"/>
        <v>6214.19524731368</v>
      </c>
      <c r="L56" s="85">
        <f t="shared" si="13"/>
        <v>7867.09332657143</v>
      </c>
      <c r="M56" s="83">
        <f t="shared" si="14"/>
        <v>7459.12089748997</v>
      </c>
      <c r="N56" s="84">
        <f t="shared" si="15"/>
        <v>9321.29287097051</v>
      </c>
      <c r="O56" s="85">
        <f t="shared" si="16"/>
        <v>15734.1866531429</v>
      </c>
    </row>
    <row r="57" spans="1:15">
      <c r="A57" s="39">
        <v>49</v>
      </c>
      <c r="B57" s="46" t="s">
        <v>64</v>
      </c>
      <c r="C57" s="47">
        <v>2</v>
      </c>
      <c r="D57" s="48">
        <v>1.27</v>
      </c>
      <c r="E57" s="49">
        <v>1.5</v>
      </c>
      <c r="F57" s="52">
        <v>-1</v>
      </c>
      <c r="G57" s="45">
        <f t="shared" si="18"/>
        <v>210979.885678864</v>
      </c>
      <c r="H57" s="45">
        <f t="shared" si="19"/>
        <v>226201.885498257</v>
      </c>
      <c r="I57" s="45">
        <f t="shared" si="20"/>
        <v>269631.511946025</v>
      </c>
      <c r="J57" s="83">
        <f t="shared" si="11"/>
        <v>6097.09716825539</v>
      </c>
      <c r="K57" s="84">
        <f t="shared" si="12"/>
        <v>6493.83403344279</v>
      </c>
      <c r="L57" s="85">
        <f t="shared" si="13"/>
        <v>8339.11892616572</v>
      </c>
      <c r="M57" s="83">
        <f t="shared" si="14"/>
        <v>7743.31340368434</v>
      </c>
      <c r="N57" s="84">
        <f t="shared" si="15"/>
        <v>9740.75105016419</v>
      </c>
      <c r="O57" s="85">
        <f t="shared" si="16"/>
        <v>-8339.11892616572</v>
      </c>
    </row>
    <row r="58" ht="18.75" spans="1:15">
      <c r="A58" s="39">
        <v>50</v>
      </c>
      <c r="B58" s="55" t="s">
        <v>65</v>
      </c>
      <c r="C58" s="56">
        <v>2</v>
      </c>
      <c r="D58" s="57">
        <v>-1</v>
      </c>
      <c r="E58" s="58">
        <v>-1</v>
      </c>
      <c r="F58" s="59">
        <v>-1</v>
      </c>
      <c r="G58" s="45">
        <f t="shared" si="18"/>
        <v>204650.489108498</v>
      </c>
      <c r="H58" s="45">
        <f t="shared" si="19"/>
        <v>219415.82893331</v>
      </c>
      <c r="I58" s="45">
        <f t="shared" si="20"/>
        <v>261542.566587644</v>
      </c>
      <c r="J58" s="83">
        <f t="shared" si="11"/>
        <v>6329.39657036592</v>
      </c>
      <c r="K58" s="84">
        <f t="shared" si="12"/>
        <v>6786.05656494772</v>
      </c>
      <c r="L58" s="85">
        <f t="shared" si="13"/>
        <v>8088.94535838074</v>
      </c>
      <c r="M58" s="83">
        <f t="shared" si="14"/>
        <v>-6329.39657036592</v>
      </c>
      <c r="N58" s="84">
        <f t="shared" si="15"/>
        <v>-6786.05656494772</v>
      </c>
      <c r="O58" s="85">
        <f t="shared" si="16"/>
        <v>-8088.94535838074</v>
      </c>
    </row>
    <row r="59" ht="18.75" spans="1:15">
      <c r="A59" s="39"/>
      <c r="B59" s="60" t="s">
        <v>66</v>
      </c>
      <c r="C59" s="61"/>
      <c r="D59" s="62">
        <f>COUNTIF(D9:D58,1.27)</f>
        <v>33</v>
      </c>
      <c r="E59" s="62">
        <f>COUNTIF(E9:E58,1.5)</f>
        <v>31</v>
      </c>
      <c r="F59" s="63">
        <f>COUNTIF(F9:F58,2)</f>
        <v>28</v>
      </c>
      <c r="G59" s="64">
        <f>M59+G8</f>
        <v>204650.489108498</v>
      </c>
      <c r="H59" s="65">
        <f>N59+H8</f>
        <v>219415.82893331</v>
      </c>
      <c r="I59" s="86">
        <f>O59+I8</f>
        <v>261542.566587644</v>
      </c>
      <c r="J59" s="87" t="s">
        <v>67</v>
      </c>
      <c r="K59" s="88" t="e">
        <f>B58-B9</f>
        <v>#VALUE!</v>
      </c>
      <c r="L59" s="89" t="s">
        <v>68</v>
      </c>
      <c r="M59" s="90">
        <f>SUM(M9:M58)</f>
        <v>104650.489108498</v>
      </c>
      <c r="N59" s="91">
        <f>SUM(N9:N58)</f>
        <v>119415.82893331</v>
      </c>
      <c r="O59" s="92">
        <f>SUM(O9:O58)</f>
        <v>161542.566587644</v>
      </c>
    </row>
    <row r="60" ht="18.75" spans="1:15">
      <c r="A60" s="39"/>
      <c r="B60" s="66" t="s">
        <v>69</v>
      </c>
      <c r="C60" s="67"/>
      <c r="D60" s="62">
        <f>COUNTIF(D9:D58,-1)</f>
        <v>17</v>
      </c>
      <c r="E60" s="62">
        <f>COUNTIF(E9:E58,-1)</f>
        <v>19</v>
      </c>
      <c r="F60" s="63">
        <f>COUNTIF(F9:F58,-1)</f>
        <v>22</v>
      </c>
      <c r="G60" s="24" t="s">
        <v>70</v>
      </c>
      <c r="H60" s="25"/>
      <c r="I60" s="74"/>
      <c r="J60" s="24" t="s">
        <v>71</v>
      </c>
      <c r="K60" s="25"/>
      <c r="L60" s="74"/>
      <c r="M60" s="39"/>
      <c r="N60" s="54"/>
      <c r="O60" s="93"/>
    </row>
    <row r="61" ht="18.75" spans="1:15">
      <c r="A61" s="39"/>
      <c r="B61" s="66" t="s">
        <v>72</v>
      </c>
      <c r="C61" s="67"/>
      <c r="D61" s="62">
        <f>COUNTIF(D9:D58,0)</f>
        <v>0</v>
      </c>
      <c r="E61" s="62">
        <f>COUNTIF(E9:E58,0)</f>
        <v>0</v>
      </c>
      <c r="F61" s="62">
        <f>COUNTIF(F9:F58,0)</f>
        <v>0</v>
      </c>
      <c r="G61" s="68">
        <f>G59/G8</f>
        <v>2.04650489108498</v>
      </c>
      <c r="H61" s="69">
        <f t="shared" ref="H61:I61" si="21">H59/H8</f>
        <v>2.19415828933309</v>
      </c>
      <c r="I61" s="94">
        <f t="shared" si="21"/>
        <v>2.61542566587644</v>
      </c>
      <c r="J61" s="95" t="e">
        <f>(G61-100%)*30/K59</f>
        <v>#VALUE!</v>
      </c>
      <c r="K61" s="95" t="e">
        <f>(H61-100%)*30/K59</f>
        <v>#VALUE!</v>
      </c>
      <c r="L61" s="96" t="e">
        <f>(I61-100%)*30/K59</f>
        <v>#VALUE!</v>
      </c>
      <c r="M61" s="97"/>
      <c r="N61" s="98"/>
      <c r="O61" s="99"/>
    </row>
    <row r="62" ht="18.75" spans="1:6">
      <c r="A62" s="54"/>
      <c r="B62" s="24" t="s">
        <v>73</v>
      </c>
      <c r="C62" s="25"/>
      <c r="D62" s="70">
        <f t="shared" ref="D62:F62" si="22">D59/(D59+D60+D61)</f>
        <v>0.66</v>
      </c>
      <c r="E62" s="71">
        <f t="shared" si="22"/>
        <v>0.62</v>
      </c>
      <c r="F62" s="72">
        <f t="shared" si="22"/>
        <v>0.56</v>
      </c>
    </row>
    <row r="64" spans="4:6">
      <c r="D64" s="73"/>
      <c r="E64" s="73"/>
      <c r="F64" s="73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abSelected="1" zoomScale="80" zoomScaleNormal="80" topLeftCell="A778" workbookViewId="0">
      <selection activeCell="A802" sqref="A802"/>
    </sheetView>
  </sheetViews>
  <sheetFormatPr defaultColWidth="8.125" defaultRowHeight="14.4"/>
  <cols>
    <col min="1" max="1" width="6.625" style="17" customWidth="1"/>
    <col min="2" max="2" width="7.25" style="12" customWidth="1"/>
    <col min="3" max="256" width="8.125" style="12"/>
    <col min="257" max="257" width="6.625" style="12" customWidth="1"/>
    <col min="258" max="258" width="7.25" style="12" customWidth="1"/>
    <col min="259" max="512" width="8.125" style="12"/>
    <col min="513" max="513" width="6.625" style="12" customWidth="1"/>
    <col min="514" max="514" width="7.25" style="12" customWidth="1"/>
    <col min="515" max="768" width="8.125" style="12"/>
    <col min="769" max="769" width="6.625" style="12" customWidth="1"/>
    <col min="770" max="770" width="7.25" style="12" customWidth="1"/>
    <col min="771" max="1024" width="8.125" style="12"/>
    <col min="1025" max="1025" width="6.625" style="12" customWidth="1"/>
    <col min="1026" max="1026" width="7.25" style="12" customWidth="1"/>
    <col min="1027" max="1280" width="8.125" style="12"/>
    <col min="1281" max="1281" width="6.625" style="12" customWidth="1"/>
    <col min="1282" max="1282" width="7.25" style="12" customWidth="1"/>
    <col min="1283" max="1536" width="8.125" style="12"/>
    <col min="1537" max="1537" width="6.625" style="12" customWidth="1"/>
    <col min="1538" max="1538" width="7.25" style="12" customWidth="1"/>
    <col min="1539" max="1792" width="8.125" style="12"/>
    <col min="1793" max="1793" width="6.625" style="12" customWidth="1"/>
    <col min="1794" max="1794" width="7.25" style="12" customWidth="1"/>
    <col min="1795" max="2048" width="8.125" style="12"/>
    <col min="2049" max="2049" width="6.625" style="12" customWidth="1"/>
    <col min="2050" max="2050" width="7.25" style="12" customWidth="1"/>
    <col min="2051" max="2304" width="8.125" style="12"/>
    <col min="2305" max="2305" width="6.625" style="12" customWidth="1"/>
    <col min="2306" max="2306" width="7.25" style="12" customWidth="1"/>
    <col min="2307" max="2560" width="8.125" style="12"/>
    <col min="2561" max="2561" width="6.625" style="12" customWidth="1"/>
    <col min="2562" max="2562" width="7.25" style="12" customWidth="1"/>
    <col min="2563" max="2816" width="8.125" style="12"/>
    <col min="2817" max="2817" width="6.625" style="12" customWidth="1"/>
    <col min="2818" max="2818" width="7.25" style="12" customWidth="1"/>
    <col min="2819" max="3072" width="8.125" style="12"/>
    <col min="3073" max="3073" width="6.625" style="12" customWidth="1"/>
    <col min="3074" max="3074" width="7.25" style="12" customWidth="1"/>
    <col min="3075" max="3328" width="8.125" style="12"/>
    <col min="3329" max="3329" width="6.625" style="12" customWidth="1"/>
    <col min="3330" max="3330" width="7.25" style="12" customWidth="1"/>
    <col min="3331" max="3584" width="8.125" style="12"/>
    <col min="3585" max="3585" width="6.625" style="12" customWidth="1"/>
    <col min="3586" max="3586" width="7.25" style="12" customWidth="1"/>
    <col min="3587" max="3840" width="8.125" style="12"/>
    <col min="3841" max="3841" width="6.625" style="12" customWidth="1"/>
    <col min="3842" max="3842" width="7.25" style="12" customWidth="1"/>
    <col min="3843" max="4096" width="8.125" style="12"/>
    <col min="4097" max="4097" width="6.625" style="12" customWidth="1"/>
    <col min="4098" max="4098" width="7.25" style="12" customWidth="1"/>
    <col min="4099" max="4352" width="8.125" style="12"/>
    <col min="4353" max="4353" width="6.625" style="12" customWidth="1"/>
    <col min="4354" max="4354" width="7.25" style="12" customWidth="1"/>
    <col min="4355" max="4608" width="8.125" style="12"/>
    <col min="4609" max="4609" width="6.625" style="12" customWidth="1"/>
    <col min="4610" max="4610" width="7.25" style="12" customWidth="1"/>
    <col min="4611" max="4864" width="8.125" style="12"/>
    <col min="4865" max="4865" width="6.625" style="12" customWidth="1"/>
    <col min="4866" max="4866" width="7.25" style="12" customWidth="1"/>
    <col min="4867" max="5120" width="8.125" style="12"/>
    <col min="5121" max="5121" width="6.625" style="12" customWidth="1"/>
    <col min="5122" max="5122" width="7.25" style="12" customWidth="1"/>
    <col min="5123" max="5376" width="8.125" style="12"/>
    <col min="5377" max="5377" width="6.625" style="12" customWidth="1"/>
    <col min="5378" max="5378" width="7.25" style="12" customWidth="1"/>
    <col min="5379" max="5632" width="8.125" style="12"/>
    <col min="5633" max="5633" width="6.625" style="12" customWidth="1"/>
    <col min="5634" max="5634" width="7.25" style="12" customWidth="1"/>
    <col min="5635" max="5888" width="8.125" style="12"/>
    <col min="5889" max="5889" width="6.625" style="12" customWidth="1"/>
    <col min="5890" max="5890" width="7.25" style="12" customWidth="1"/>
    <col min="5891" max="6144" width="8.125" style="12"/>
    <col min="6145" max="6145" width="6.625" style="12" customWidth="1"/>
    <col min="6146" max="6146" width="7.25" style="12" customWidth="1"/>
    <col min="6147" max="6400" width="8.125" style="12"/>
    <col min="6401" max="6401" width="6.625" style="12" customWidth="1"/>
    <col min="6402" max="6402" width="7.25" style="12" customWidth="1"/>
    <col min="6403" max="6656" width="8.125" style="12"/>
    <col min="6657" max="6657" width="6.625" style="12" customWidth="1"/>
    <col min="6658" max="6658" width="7.25" style="12" customWidth="1"/>
    <col min="6659" max="6912" width="8.125" style="12"/>
    <col min="6913" max="6913" width="6.625" style="12" customWidth="1"/>
    <col min="6914" max="6914" width="7.25" style="12" customWidth="1"/>
    <col min="6915" max="7168" width="8.125" style="12"/>
    <col min="7169" max="7169" width="6.625" style="12" customWidth="1"/>
    <col min="7170" max="7170" width="7.25" style="12" customWidth="1"/>
    <col min="7171" max="7424" width="8.125" style="12"/>
    <col min="7425" max="7425" width="6.625" style="12" customWidth="1"/>
    <col min="7426" max="7426" width="7.25" style="12" customWidth="1"/>
    <col min="7427" max="7680" width="8.125" style="12"/>
    <col min="7681" max="7681" width="6.625" style="12" customWidth="1"/>
    <col min="7682" max="7682" width="7.25" style="12" customWidth="1"/>
    <col min="7683" max="7936" width="8.125" style="12"/>
    <col min="7937" max="7937" width="6.625" style="12" customWidth="1"/>
    <col min="7938" max="7938" width="7.25" style="12" customWidth="1"/>
    <col min="7939" max="8192" width="8.125" style="12"/>
    <col min="8193" max="8193" width="6.625" style="12" customWidth="1"/>
    <col min="8194" max="8194" width="7.25" style="12" customWidth="1"/>
    <col min="8195" max="8448" width="8.125" style="12"/>
    <col min="8449" max="8449" width="6.625" style="12" customWidth="1"/>
    <col min="8450" max="8450" width="7.25" style="12" customWidth="1"/>
    <col min="8451" max="8704" width="8.125" style="12"/>
    <col min="8705" max="8705" width="6.625" style="12" customWidth="1"/>
    <col min="8706" max="8706" width="7.25" style="12" customWidth="1"/>
    <col min="8707" max="8960" width="8.125" style="12"/>
    <col min="8961" max="8961" width="6.625" style="12" customWidth="1"/>
    <col min="8962" max="8962" width="7.25" style="12" customWidth="1"/>
    <col min="8963" max="9216" width="8.125" style="12"/>
    <col min="9217" max="9217" width="6.625" style="12" customWidth="1"/>
    <col min="9218" max="9218" width="7.25" style="12" customWidth="1"/>
    <col min="9219" max="9472" width="8.125" style="12"/>
    <col min="9473" max="9473" width="6.625" style="12" customWidth="1"/>
    <col min="9474" max="9474" width="7.25" style="12" customWidth="1"/>
    <col min="9475" max="9728" width="8.125" style="12"/>
    <col min="9729" max="9729" width="6.625" style="12" customWidth="1"/>
    <col min="9730" max="9730" width="7.25" style="12" customWidth="1"/>
    <col min="9731" max="9984" width="8.125" style="12"/>
    <col min="9985" max="9985" width="6.625" style="12" customWidth="1"/>
    <col min="9986" max="9986" width="7.25" style="12" customWidth="1"/>
    <col min="9987" max="10240" width="8.125" style="12"/>
    <col min="10241" max="10241" width="6.625" style="12" customWidth="1"/>
    <col min="10242" max="10242" width="7.25" style="12" customWidth="1"/>
    <col min="10243" max="10496" width="8.125" style="12"/>
    <col min="10497" max="10497" width="6.625" style="12" customWidth="1"/>
    <col min="10498" max="10498" width="7.25" style="12" customWidth="1"/>
    <col min="10499" max="10752" width="8.125" style="12"/>
    <col min="10753" max="10753" width="6.625" style="12" customWidth="1"/>
    <col min="10754" max="10754" width="7.25" style="12" customWidth="1"/>
    <col min="10755" max="11008" width="8.125" style="12"/>
    <col min="11009" max="11009" width="6.625" style="12" customWidth="1"/>
    <col min="11010" max="11010" width="7.25" style="12" customWidth="1"/>
    <col min="11011" max="11264" width="8.125" style="12"/>
    <col min="11265" max="11265" width="6.625" style="12" customWidth="1"/>
    <col min="11266" max="11266" width="7.25" style="12" customWidth="1"/>
    <col min="11267" max="11520" width="8.125" style="12"/>
    <col min="11521" max="11521" width="6.625" style="12" customWidth="1"/>
    <col min="11522" max="11522" width="7.25" style="12" customWidth="1"/>
    <col min="11523" max="11776" width="8.125" style="12"/>
    <col min="11777" max="11777" width="6.625" style="12" customWidth="1"/>
    <col min="11778" max="11778" width="7.25" style="12" customWidth="1"/>
    <col min="11779" max="12032" width="8.125" style="12"/>
    <col min="12033" max="12033" width="6.625" style="12" customWidth="1"/>
    <col min="12034" max="12034" width="7.25" style="12" customWidth="1"/>
    <col min="12035" max="12288" width="8.125" style="12"/>
    <col min="12289" max="12289" width="6.625" style="12" customWidth="1"/>
    <col min="12290" max="12290" width="7.25" style="12" customWidth="1"/>
    <col min="12291" max="12544" width="8.125" style="12"/>
    <col min="12545" max="12545" width="6.625" style="12" customWidth="1"/>
    <col min="12546" max="12546" width="7.25" style="12" customWidth="1"/>
    <col min="12547" max="12800" width="8.125" style="12"/>
    <col min="12801" max="12801" width="6.625" style="12" customWidth="1"/>
    <col min="12802" max="12802" width="7.25" style="12" customWidth="1"/>
    <col min="12803" max="13056" width="8.125" style="12"/>
    <col min="13057" max="13057" width="6.625" style="12" customWidth="1"/>
    <col min="13058" max="13058" width="7.25" style="12" customWidth="1"/>
    <col min="13059" max="13312" width="8.125" style="12"/>
    <col min="13313" max="13313" width="6.625" style="12" customWidth="1"/>
    <col min="13314" max="13314" width="7.25" style="12" customWidth="1"/>
    <col min="13315" max="13568" width="8.125" style="12"/>
    <col min="13569" max="13569" width="6.625" style="12" customWidth="1"/>
    <col min="13570" max="13570" width="7.25" style="12" customWidth="1"/>
    <col min="13571" max="13824" width="8.125" style="12"/>
    <col min="13825" max="13825" width="6.625" style="12" customWidth="1"/>
    <col min="13826" max="13826" width="7.25" style="12" customWidth="1"/>
    <col min="13827" max="14080" width="8.125" style="12"/>
    <col min="14081" max="14081" width="6.625" style="12" customWidth="1"/>
    <col min="14082" max="14082" width="7.25" style="12" customWidth="1"/>
    <col min="14083" max="14336" width="8.125" style="12"/>
    <col min="14337" max="14337" width="6.625" style="12" customWidth="1"/>
    <col min="14338" max="14338" width="7.25" style="12" customWidth="1"/>
    <col min="14339" max="14592" width="8.125" style="12"/>
    <col min="14593" max="14593" width="6.625" style="12" customWidth="1"/>
    <col min="14594" max="14594" width="7.25" style="12" customWidth="1"/>
    <col min="14595" max="14848" width="8.125" style="12"/>
    <col min="14849" max="14849" width="6.625" style="12" customWidth="1"/>
    <col min="14850" max="14850" width="7.25" style="12" customWidth="1"/>
    <col min="14851" max="15104" width="8.125" style="12"/>
    <col min="15105" max="15105" width="6.625" style="12" customWidth="1"/>
    <col min="15106" max="15106" width="7.25" style="12" customWidth="1"/>
    <col min="15107" max="15360" width="8.125" style="12"/>
    <col min="15361" max="15361" width="6.625" style="12" customWidth="1"/>
    <col min="15362" max="15362" width="7.25" style="12" customWidth="1"/>
    <col min="15363" max="15616" width="8.125" style="12"/>
    <col min="15617" max="15617" width="6.625" style="12" customWidth="1"/>
    <col min="15618" max="15618" width="7.25" style="12" customWidth="1"/>
    <col min="15619" max="15872" width="8.125" style="12"/>
    <col min="15873" max="15873" width="6.625" style="12" customWidth="1"/>
    <col min="15874" max="15874" width="7.25" style="12" customWidth="1"/>
    <col min="15875" max="16128" width="8.125" style="12"/>
    <col min="16129" max="16129" width="6.625" style="12" customWidth="1"/>
    <col min="16130" max="16130" width="7.25" style="12" customWidth="1"/>
    <col min="16131" max="16384" width="8.125" style="12"/>
  </cols>
  <sheetData/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zoomScale="145" zoomScaleNormal="145" topLeftCell="A5" workbookViewId="0">
      <selection activeCell="A22" sqref="A22:J29"/>
    </sheetView>
  </sheetViews>
  <sheetFormatPr defaultColWidth="8.125" defaultRowHeight="13.2"/>
  <cols>
    <col min="1" max="16384" width="8.125" style="12"/>
  </cols>
  <sheetData>
    <row r="1" spans="1:1">
      <c r="A1" s="12" t="s">
        <v>74</v>
      </c>
    </row>
    <row r="2" spans="1:10">
      <c r="A2" s="13" t="s">
        <v>75</v>
      </c>
      <c r="B2" s="14"/>
      <c r="C2" s="14"/>
      <c r="D2" s="14"/>
      <c r="E2" s="14"/>
      <c r="F2" s="14"/>
      <c r="G2" s="14"/>
      <c r="H2" s="14"/>
      <c r="I2" s="14"/>
      <c r="J2" s="14"/>
    </row>
    <row r="3" spans="1:10">
      <c r="A3" s="14"/>
      <c r="B3" s="14"/>
      <c r="C3" s="14"/>
      <c r="D3" s="14"/>
      <c r="E3" s="14"/>
      <c r="F3" s="14"/>
      <c r="G3" s="14"/>
      <c r="H3" s="14"/>
      <c r="I3" s="14"/>
      <c r="J3" s="14"/>
    </row>
    <row r="4" spans="1:10">
      <c r="A4" s="14"/>
      <c r="B4" s="14"/>
      <c r="C4" s="14"/>
      <c r="D4" s="14"/>
      <c r="E4" s="14"/>
      <c r="F4" s="14"/>
      <c r="G4" s="14"/>
      <c r="H4" s="14"/>
      <c r="I4" s="14"/>
      <c r="J4" s="14"/>
    </row>
    <row r="5" spans="1:10">
      <c r="A5" s="14"/>
      <c r="B5" s="14"/>
      <c r="C5" s="14"/>
      <c r="D5" s="14"/>
      <c r="E5" s="14"/>
      <c r="F5" s="14"/>
      <c r="G5" s="14"/>
      <c r="H5" s="14"/>
      <c r="I5" s="14"/>
      <c r="J5" s="14"/>
    </row>
    <row r="6" spans="1:10">
      <c r="A6" s="14"/>
      <c r="B6" s="14"/>
      <c r="C6" s="14"/>
      <c r="D6" s="14"/>
      <c r="E6" s="14"/>
      <c r="F6" s="14"/>
      <c r="G6" s="14"/>
      <c r="H6" s="14"/>
      <c r="I6" s="14"/>
      <c r="J6" s="14"/>
    </row>
    <row r="7" spans="1:10">
      <c r="A7" s="14"/>
      <c r="B7" s="14"/>
      <c r="C7" s="14"/>
      <c r="D7" s="14"/>
      <c r="E7" s="14"/>
      <c r="F7" s="14"/>
      <c r="G7" s="14"/>
      <c r="H7" s="14"/>
      <c r="I7" s="14"/>
      <c r="J7" s="14"/>
    </row>
    <row r="8" spans="1:10">
      <c r="A8" s="14"/>
      <c r="B8" s="14"/>
      <c r="C8" s="14"/>
      <c r="D8" s="14"/>
      <c r="E8" s="14"/>
      <c r="F8" s="14"/>
      <c r="G8" s="14"/>
      <c r="H8" s="14"/>
      <c r="I8" s="14"/>
      <c r="J8" s="14"/>
    </row>
    <row r="9" spans="1:10">
      <c r="A9" s="14"/>
      <c r="B9" s="14"/>
      <c r="C9" s="14"/>
      <c r="D9" s="14"/>
      <c r="E9" s="14"/>
      <c r="F9" s="14"/>
      <c r="G9" s="14"/>
      <c r="H9" s="14"/>
      <c r="I9" s="14"/>
      <c r="J9" s="14"/>
    </row>
    <row r="11" spans="1:1">
      <c r="A11" s="12" t="s">
        <v>76</v>
      </c>
    </row>
    <row r="12" spans="1:10">
      <c r="A12" s="15" t="s">
        <v>77</v>
      </c>
      <c r="B12" s="16"/>
      <c r="C12" s="16"/>
      <c r="D12" s="16"/>
      <c r="E12" s="16"/>
      <c r="F12" s="16"/>
      <c r="G12" s="16"/>
      <c r="H12" s="16"/>
      <c r="I12" s="16"/>
      <c r="J12" s="16"/>
    </row>
    <row r="13" spans="1:10">
      <c r="A13" s="16"/>
      <c r="B13" s="16"/>
      <c r="C13" s="16"/>
      <c r="D13" s="16"/>
      <c r="E13" s="16"/>
      <c r="F13" s="16"/>
      <c r="G13" s="16"/>
      <c r="H13" s="16"/>
      <c r="I13" s="16"/>
      <c r="J13" s="16"/>
    </row>
    <row r="14" spans="1:10">
      <c r="A14" s="16"/>
      <c r="B14" s="16"/>
      <c r="C14" s="16"/>
      <c r="D14" s="16"/>
      <c r="E14" s="16"/>
      <c r="F14" s="16"/>
      <c r="G14" s="16"/>
      <c r="H14" s="16"/>
      <c r="I14" s="16"/>
      <c r="J14" s="16"/>
    </row>
    <row r="15" spans="1:10">
      <c r="A15" s="16"/>
      <c r="B15" s="16"/>
      <c r="C15" s="16"/>
      <c r="D15" s="16"/>
      <c r="E15" s="16"/>
      <c r="F15" s="16"/>
      <c r="G15" s="16"/>
      <c r="H15" s="16"/>
      <c r="I15" s="16"/>
      <c r="J15" s="16"/>
    </row>
    <row r="16" spans="1:10">
      <c r="A16" s="16"/>
      <c r="B16" s="16"/>
      <c r="C16" s="16"/>
      <c r="D16" s="16"/>
      <c r="E16" s="16"/>
      <c r="F16" s="16"/>
      <c r="G16" s="16"/>
      <c r="H16" s="16"/>
      <c r="I16" s="16"/>
      <c r="J16" s="16"/>
    </row>
    <row r="17" spans="1:10">
      <c r="A17" s="16"/>
      <c r="B17" s="16"/>
      <c r="C17" s="16"/>
      <c r="D17" s="16"/>
      <c r="E17" s="16"/>
      <c r="F17" s="16"/>
      <c r="G17" s="16"/>
      <c r="H17" s="16"/>
      <c r="I17" s="16"/>
      <c r="J17" s="16"/>
    </row>
    <row r="18" spans="1:10">
      <c r="A18" s="16"/>
      <c r="B18" s="16"/>
      <c r="C18" s="16"/>
      <c r="D18" s="16"/>
      <c r="E18" s="16"/>
      <c r="F18" s="16"/>
      <c r="G18" s="16"/>
      <c r="H18" s="16"/>
      <c r="I18" s="16"/>
      <c r="J18" s="16"/>
    </row>
    <row r="19" spans="1:10">
      <c r="A19" s="16"/>
      <c r="B19" s="16"/>
      <c r="C19" s="16"/>
      <c r="D19" s="16"/>
      <c r="E19" s="16"/>
      <c r="F19" s="16"/>
      <c r="G19" s="16"/>
      <c r="H19" s="16"/>
      <c r="I19" s="16"/>
      <c r="J19" s="16"/>
    </row>
    <row r="21" spans="1:1">
      <c r="A21" s="12" t="s">
        <v>78</v>
      </c>
    </row>
    <row r="22" spans="1:10">
      <c r="A22" s="15" t="s">
        <v>79</v>
      </c>
      <c r="B22" s="15"/>
      <c r="C22" s="15"/>
      <c r="D22" s="15"/>
      <c r="E22" s="15"/>
      <c r="F22" s="15"/>
      <c r="G22" s="15"/>
      <c r="H22" s="15"/>
      <c r="I22" s="15"/>
      <c r="J22" s="15"/>
    </row>
    <row r="23" spans="1:10">
      <c r="A23" s="15"/>
      <c r="B23" s="15"/>
      <c r="C23" s="15"/>
      <c r="D23" s="15"/>
      <c r="E23" s="15"/>
      <c r="F23" s="15"/>
      <c r="G23" s="15"/>
      <c r="H23" s="15"/>
      <c r="I23" s="15"/>
      <c r="J23" s="15"/>
    </row>
    <row r="24" spans="1:10">
      <c r="A24" s="15"/>
      <c r="B24" s="15"/>
      <c r="C24" s="15"/>
      <c r="D24" s="15"/>
      <c r="E24" s="15"/>
      <c r="F24" s="15"/>
      <c r="G24" s="15"/>
      <c r="H24" s="15"/>
      <c r="I24" s="15"/>
      <c r="J24" s="15"/>
    </row>
    <row r="25" spans="1:10">
      <c r="A25" s="15"/>
      <c r="B25" s="15"/>
      <c r="C25" s="15"/>
      <c r="D25" s="15"/>
      <c r="E25" s="15"/>
      <c r="F25" s="15"/>
      <c r="G25" s="15"/>
      <c r="H25" s="15"/>
      <c r="I25" s="15"/>
      <c r="J25" s="15"/>
    </row>
    <row r="26" spans="1:10">
      <c r="A26" s="15"/>
      <c r="B26" s="15"/>
      <c r="C26" s="15"/>
      <c r="D26" s="15"/>
      <c r="E26" s="15"/>
      <c r="F26" s="15"/>
      <c r="G26" s="15"/>
      <c r="H26" s="15"/>
      <c r="I26" s="15"/>
      <c r="J26" s="15"/>
    </row>
    <row r="27" spans="1:10">
      <c r="A27" s="15"/>
      <c r="B27" s="15"/>
      <c r="C27" s="15"/>
      <c r="D27" s="15"/>
      <c r="E27" s="15"/>
      <c r="F27" s="15"/>
      <c r="G27" s="15"/>
      <c r="H27" s="15"/>
      <c r="I27" s="15"/>
      <c r="J27" s="15"/>
    </row>
    <row r="28" spans="1:10">
      <c r="A28" s="15"/>
      <c r="B28" s="15"/>
      <c r="C28" s="15"/>
      <c r="D28" s="15"/>
      <c r="E28" s="15"/>
      <c r="F28" s="15"/>
      <c r="G28" s="15"/>
      <c r="H28" s="15"/>
      <c r="I28" s="15"/>
      <c r="J28" s="15"/>
    </row>
    <row r="29" spans="1:10">
      <c r="A29" s="15"/>
      <c r="B29" s="15"/>
      <c r="C29" s="15"/>
      <c r="D29" s="15"/>
      <c r="E29" s="15"/>
      <c r="F29" s="15"/>
      <c r="G29" s="15"/>
      <c r="H29" s="15"/>
      <c r="I29" s="15"/>
      <c r="J29" s="15"/>
    </row>
  </sheetData>
  <mergeCells count="3">
    <mergeCell ref="A2:J9"/>
    <mergeCell ref="A12:J19"/>
    <mergeCell ref="A22:J29"/>
  </mergeCells>
  <pageMargins left="0.75" right="0.75" top="1" bottom="1" header="0.511111111111111" footer="0.511111111111111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zoomScale="80" zoomScaleNormal="80" workbookViewId="0">
      <selection activeCell="D12" sqref="D12"/>
    </sheetView>
  </sheetViews>
  <sheetFormatPr defaultColWidth="9" defaultRowHeight="18" outlineLevelCol="7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1" t="s">
        <v>80</v>
      </c>
      <c r="B1" s="2"/>
      <c r="C1" s="3"/>
      <c r="D1" s="4"/>
      <c r="E1" s="3"/>
      <c r="F1" s="4"/>
      <c r="G1" s="3"/>
      <c r="H1" s="4"/>
    </row>
    <row r="2" spans="1:8">
      <c r="A2" s="5"/>
      <c r="B2" s="3"/>
      <c r="C2" s="3"/>
      <c r="D2" s="4"/>
      <c r="E2" s="3"/>
      <c r="F2" s="4"/>
      <c r="G2" s="3"/>
      <c r="H2" s="4"/>
    </row>
    <row r="3" spans="1:8">
      <c r="A3" s="6" t="s">
        <v>81</v>
      </c>
      <c r="B3" s="6" t="s">
        <v>0</v>
      </c>
      <c r="C3" s="6" t="s">
        <v>82</v>
      </c>
      <c r="D3" s="7" t="s">
        <v>83</v>
      </c>
      <c r="E3" s="6" t="s">
        <v>84</v>
      </c>
      <c r="F3" s="7" t="s">
        <v>83</v>
      </c>
      <c r="G3" s="6" t="s">
        <v>85</v>
      </c>
      <c r="H3" s="7" t="s">
        <v>83</v>
      </c>
    </row>
    <row r="4" spans="1:8">
      <c r="A4" s="8" t="s">
        <v>86</v>
      </c>
      <c r="B4" s="8" t="s">
        <v>87</v>
      </c>
      <c r="C4" s="8" t="s">
        <v>88</v>
      </c>
      <c r="D4" s="9" t="s">
        <v>89</v>
      </c>
      <c r="E4" s="8" t="s">
        <v>88</v>
      </c>
      <c r="F4" s="9" t="s">
        <v>89</v>
      </c>
      <c r="G4" s="8"/>
      <c r="H4" s="9"/>
    </row>
    <row r="5" spans="1:8">
      <c r="A5" s="8" t="s">
        <v>86</v>
      </c>
      <c r="B5" s="8" t="s">
        <v>90</v>
      </c>
      <c r="C5" s="8"/>
      <c r="D5" s="9"/>
      <c r="E5" s="8"/>
      <c r="F5" s="10"/>
      <c r="G5" s="8"/>
      <c r="H5" s="10"/>
    </row>
    <row r="6" spans="1:8">
      <c r="A6" s="8" t="s">
        <v>86</v>
      </c>
      <c r="B6" s="8"/>
      <c r="C6" s="8"/>
      <c r="D6" s="10"/>
      <c r="E6" s="8"/>
      <c r="F6" s="10"/>
      <c r="G6" s="8"/>
      <c r="H6" s="10"/>
    </row>
    <row r="7" spans="1:8">
      <c r="A7" s="8" t="s">
        <v>86</v>
      </c>
      <c r="B7" s="8"/>
      <c r="C7" s="8"/>
      <c r="D7" s="10"/>
      <c r="E7" s="8"/>
      <c r="F7" s="10"/>
      <c r="G7" s="8"/>
      <c r="H7" s="10"/>
    </row>
    <row r="8" spans="1:8">
      <c r="A8" s="8" t="s">
        <v>86</v>
      </c>
      <c r="B8" s="8"/>
      <c r="C8" s="8"/>
      <c r="D8" s="10"/>
      <c r="E8" s="8"/>
      <c r="F8" s="10"/>
      <c r="G8" s="8"/>
      <c r="H8" s="10"/>
    </row>
    <row r="9" spans="1:8">
      <c r="A9" s="8" t="s">
        <v>86</v>
      </c>
      <c r="B9" s="8"/>
      <c r="C9" s="8"/>
      <c r="D9" s="10"/>
      <c r="E9" s="8"/>
      <c r="F9" s="10"/>
      <c r="G9" s="8"/>
      <c r="H9" s="10"/>
    </row>
    <row r="10" spans="1:8">
      <c r="A10" s="8" t="s">
        <v>86</v>
      </c>
      <c r="B10" s="8"/>
      <c r="C10" s="8"/>
      <c r="D10" s="10"/>
      <c r="E10" s="8"/>
      <c r="F10" s="10"/>
      <c r="G10" s="8"/>
      <c r="H10" s="10"/>
    </row>
    <row r="11" spans="1:8">
      <c r="A11" s="8" t="s">
        <v>86</v>
      </c>
      <c r="B11" s="11"/>
      <c r="C11" s="8"/>
      <c r="D11" s="10"/>
      <c r="E11" s="8"/>
      <c r="F11" s="10"/>
      <c r="G11" s="8"/>
      <c r="H11" s="10"/>
    </row>
    <row r="12" spans="1:8">
      <c r="A12" s="5"/>
      <c r="B12" s="3"/>
      <c r="C12" s="3"/>
      <c r="D12" s="4"/>
      <c r="E12" s="3"/>
      <c r="F12" s="4"/>
      <c r="G12" s="3"/>
      <c r="H12" s="4"/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2020-09-18T03:10:00Z</dcterms:created>
  <dcterms:modified xsi:type="dcterms:W3CDTF">2023-08-06T06:38:39Z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1041-11.8.2.10334</vt:lpwstr>
  </property>
</Properties>
</file>