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y\Downloads\MCA_files\"/>
    </mc:Choice>
  </mc:AlternateContent>
  <xr:revisionPtr revIDLastSave="0" documentId="13_ncr:1_{AC07CE2F-6A9D-40DD-A0FD-4F5256EE494C}" xr6:coauthVersionLast="47" xr6:coauthVersionMax="47" xr10:uidLastSave="{00000000-0000-0000-0000-000000000000}"/>
  <bookViews>
    <workbookView xWindow="-120" yWindow="-120" windowWidth="20730" windowHeight="110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<sst xmlns="http://schemas.openxmlformats.org/spreadsheetml/2006/main" count="87" uniqueCount="74">
  <si>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</si>
  <si>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</si>
  <si>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</si>
  <si>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</si>
  <si>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</si>
  <si>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</si>
  <si>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</si>
  <si>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</si>
  <si>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</si>
  <si>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</si>
  <si>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</si>
  <si>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</si>
  <si>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</si>
  <si>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</si>
  <si>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</si>
  <si>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</si>
  <si>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</si>
  <si>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</si>
  <si>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</si>
  <si>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</si>
  <si>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</si>
  <si>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</si>
  <si>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</si>
  <si>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</si>
  <si>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</si>
  <si>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</si>
  <si>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</si>
  <si>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</si>
  <si>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</si>
  <si>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</si>
  <si>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</si>
  <si>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</si>
  <si>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</si>
  <si>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</si>
  <si>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</si>
  <si>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</si>
  <si>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</si>
  <si>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USD/JPY 4H</t>
    <phoneticPr fontId="1"/>
  </si>
  <si>
    <t>NO1</t>
    <phoneticPr fontId="1"/>
  </si>
  <si>
    <t>NO2</t>
    <phoneticPr fontId="1"/>
  </si>
  <si>
    <t>NO3</t>
    <phoneticPr fontId="1"/>
  </si>
  <si>
    <t>なかなかエントリーまでいきません。</t>
    <phoneticPr fontId="1"/>
  </si>
  <si>
    <t>NO4</t>
    <phoneticPr fontId="1"/>
  </si>
  <si>
    <t>PBより後の足が上？</t>
    <rPh sb="4" eb="5">
      <t>アト</t>
    </rPh>
    <rPh sb="6" eb="7">
      <t>アシ</t>
    </rPh>
    <rPh sb="8" eb="9">
      <t>ウエ</t>
    </rPh>
    <phoneticPr fontId="1"/>
  </si>
  <si>
    <t>NO5</t>
    <phoneticPr fontId="1"/>
  </si>
  <si>
    <t>NO6</t>
    <phoneticPr fontId="1"/>
  </si>
  <si>
    <t>NO7</t>
    <phoneticPr fontId="1"/>
  </si>
  <si>
    <t>NO8</t>
    <phoneticPr fontId="1"/>
  </si>
  <si>
    <t>NO9</t>
    <phoneticPr fontId="1"/>
  </si>
  <si>
    <t>NO10</t>
    <phoneticPr fontId="1"/>
  </si>
  <si>
    <t>NO11</t>
    <phoneticPr fontId="1"/>
  </si>
  <si>
    <t>NO12</t>
    <phoneticPr fontId="1"/>
  </si>
  <si>
    <t>NO13</t>
    <phoneticPr fontId="1"/>
  </si>
  <si>
    <t>NO14</t>
    <phoneticPr fontId="1"/>
  </si>
  <si>
    <t>NO15</t>
    <phoneticPr fontId="1"/>
  </si>
  <si>
    <t>NO16</t>
    <phoneticPr fontId="1"/>
  </si>
  <si>
    <t>NO17</t>
    <phoneticPr fontId="1"/>
  </si>
  <si>
    <t>NO18</t>
    <phoneticPr fontId="1"/>
  </si>
  <si>
    <t>NO19</t>
    <phoneticPr fontId="1"/>
  </si>
  <si>
    <t>NO20</t>
    <phoneticPr fontId="1"/>
  </si>
  <si>
    <t>NO21</t>
    <phoneticPr fontId="1"/>
  </si>
  <si>
    <t>NO22</t>
    <phoneticPr fontId="1"/>
  </si>
  <si>
    <t>NO23</t>
    <phoneticPr fontId="1"/>
  </si>
  <si>
    <t>NO24</t>
    <phoneticPr fontId="1"/>
  </si>
  <si>
    <t>NO25</t>
    <phoneticPr fontId="1"/>
  </si>
  <si>
    <t>NO26</t>
    <phoneticPr fontId="1"/>
  </si>
  <si>
    <t>NO27</t>
    <phoneticPr fontId="1"/>
  </si>
  <si>
    <t>NO28</t>
    <phoneticPr fontId="1"/>
  </si>
  <si>
    <t>NO29</t>
    <phoneticPr fontId="1"/>
  </si>
  <si>
    <t>NO30</t>
    <phoneticPr fontId="1"/>
  </si>
  <si>
    <t>NO31</t>
    <phoneticPr fontId="1"/>
  </si>
  <si>
    <t>NO33</t>
    <phoneticPr fontId="1"/>
  </si>
  <si>
    <t>NO32</t>
    <phoneticPr fontId="1"/>
  </si>
  <si>
    <t>NO3のPBより後の３本の足について、実体は同じ位ですが、上下のヒゲの位置は上回っていると考えるべきでしょうか。　　　PBが出る所は２本のMAが近づいてきた時を見ています。</t>
    <rPh sb="8" eb="9">
      <t>アト</t>
    </rPh>
    <rPh sb="11" eb="12">
      <t>ホン</t>
    </rPh>
    <rPh sb="13" eb="14">
      <t>アシ</t>
    </rPh>
    <rPh sb="19" eb="21">
      <t>ジッタイ</t>
    </rPh>
    <rPh sb="22" eb="23">
      <t>オナ</t>
    </rPh>
    <rPh sb="24" eb="25">
      <t>クライ</t>
    </rPh>
    <rPh sb="29" eb="31">
      <t>ジョウゲ</t>
    </rPh>
    <rPh sb="35" eb="37">
      <t>イチ</t>
    </rPh>
    <rPh sb="38" eb="40">
      <t>ウワマワ</t>
    </rPh>
    <rPh sb="45" eb="46">
      <t>カンガ</t>
    </rPh>
    <rPh sb="62" eb="63">
      <t>デ</t>
    </rPh>
    <rPh sb="64" eb="65">
      <t>トコロ</t>
    </rPh>
    <rPh sb="67" eb="68">
      <t>ホン</t>
    </rPh>
    <rPh sb="72" eb="73">
      <t>チカ</t>
    </rPh>
    <rPh sb="78" eb="79">
      <t>トキ</t>
    </rPh>
    <rPh sb="80" eb="81">
      <t>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</si>
</sst>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8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47625</xdr:colOff>
      <xdr:row>0</xdr:row>
      <xdr:rowOff>166687</xdr:rowOff>
    </xdr:from>
    <xdr:to>
      <xdr:col>11</xdr:col>
      <xdr:colOff>571500</xdr:colOff>
      <xdr:row>24</xdr:row>
      <xdr:rowOff>142875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2D568561-AA9E-5FA0-B02B-F512E6951B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66687"/>
          <a:ext cx="7143750" cy="4262438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1</xdr:row>
      <xdr:rowOff>0</xdr:rowOff>
    </xdr:from>
    <xdr:to>
      <xdr:col>21</xdr:col>
      <xdr:colOff>581711</xdr:colOff>
      <xdr:row>24</xdr:row>
      <xdr:rowOff>11906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A04D8F43-27BB-59A5-BA44-9C5F96C466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05750" y="178594"/>
          <a:ext cx="5487086" cy="4119562"/>
        </a:xfrm>
        <a:prstGeom prst="rect">
          <a:avLst/>
        </a:prstGeom>
      </xdr:spPr>
    </xdr:pic>
    <xdr:clientData/>
  </xdr:twoCellAnchor>
  <xdr:twoCellAnchor editAs="oneCell">
    <xdr:from>
      <xdr:col>10</xdr:col>
      <xdr:colOff>500062</xdr:colOff>
      <xdr:row>27</xdr:row>
      <xdr:rowOff>0</xdr:rowOff>
    </xdr:from>
    <xdr:to>
      <xdr:col>21</xdr:col>
      <xdr:colOff>353265</xdr:colOff>
      <xdr:row>49</xdr:row>
      <xdr:rowOff>110101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595ACF0F-2004-FA90-85EB-110D4217C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00812" y="4822031"/>
          <a:ext cx="6663578" cy="40391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15</xdr:col>
      <xdr:colOff>488156</xdr:colOff>
      <xdr:row>77</xdr:row>
      <xdr:rowOff>71437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5C2B8AE3-8C53-EE9C-6BB6-1B941DA97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9108281"/>
          <a:ext cx="9584531" cy="4714875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25</xdr:col>
      <xdr:colOff>476250</xdr:colOff>
      <xdr:row>77</xdr:row>
      <xdr:rowOff>95250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B23237A3-8E5E-78E6-78C7-DE5CD6BCBD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715500" y="9286875"/>
          <a:ext cx="6048375" cy="456009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9</xdr:col>
      <xdr:colOff>523875</xdr:colOff>
      <xdr:row>98</xdr:row>
      <xdr:rowOff>95249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13BB4057-46AD-461F-F84E-1F543BAA12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4287500"/>
          <a:ext cx="5905500" cy="3309937"/>
        </a:xfrm>
        <a:prstGeom prst="rect">
          <a:avLst/>
        </a:prstGeom>
      </xdr:spPr>
    </xdr:pic>
    <xdr:clientData/>
  </xdr:twoCellAnchor>
  <xdr:twoCellAnchor editAs="oneCell">
    <xdr:from>
      <xdr:col>12</xdr:col>
      <xdr:colOff>23812</xdr:colOff>
      <xdr:row>80</xdr:row>
      <xdr:rowOff>35719</xdr:rowOff>
    </xdr:from>
    <xdr:to>
      <xdr:col>20</xdr:col>
      <xdr:colOff>500062</xdr:colOff>
      <xdr:row>99</xdr:row>
      <xdr:rowOff>11907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63DBCDA2-2685-D489-A5C4-08C7E6C3C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262812" y="14323219"/>
          <a:ext cx="5429250" cy="336946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101</xdr:row>
      <xdr:rowOff>35718</xdr:rowOff>
    </xdr:from>
    <xdr:to>
      <xdr:col>9</xdr:col>
      <xdr:colOff>562805</xdr:colOff>
      <xdr:row>123</xdr:row>
      <xdr:rowOff>136293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42F5F74C-EB38-C844-B551-BC30D1F703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8073687"/>
          <a:ext cx="5944430" cy="4029637"/>
        </a:xfrm>
        <a:prstGeom prst="rect">
          <a:avLst/>
        </a:prstGeom>
      </xdr:spPr>
    </xdr:pic>
    <xdr:clientData/>
  </xdr:twoCellAnchor>
  <xdr:twoCellAnchor editAs="oneCell">
    <xdr:from>
      <xdr:col>11</xdr:col>
      <xdr:colOff>619124</xdr:colOff>
      <xdr:row>102</xdr:row>
      <xdr:rowOff>-1</xdr:rowOff>
    </xdr:from>
    <xdr:to>
      <xdr:col>20</xdr:col>
      <xdr:colOff>571499</xdr:colOff>
      <xdr:row>123</xdr:row>
      <xdr:rowOff>142874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E1D548BF-40F4-E3A2-A282-074AAFEA8E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238999" y="18216562"/>
          <a:ext cx="5524500" cy="38933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126</xdr:row>
      <xdr:rowOff>-1</xdr:rowOff>
    </xdr:from>
    <xdr:to>
      <xdr:col>10</xdr:col>
      <xdr:colOff>35719</xdr:colOff>
      <xdr:row>144</xdr:row>
      <xdr:rowOff>23811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843C4B80-FC6F-C2B8-CDBA-F93723C39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22502812"/>
          <a:ext cx="6036469" cy="32384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9</xdr:col>
      <xdr:colOff>166687</xdr:colOff>
      <xdr:row>48</xdr:row>
      <xdr:rowOff>71437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BBC34952-2250-59A7-71A7-F81014DB16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4822031"/>
          <a:ext cx="5548312" cy="38219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146</xdr:row>
      <xdr:rowOff>178591</xdr:rowOff>
    </xdr:from>
    <xdr:to>
      <xdr:col>10</xdr:col>
      <xdr:colOff>154781</xdr:colOff>
      <xdr:row>166</xdr:row>
      <xdr:rowOff>11905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3FB26D9E-3A69-7FC8-09F2-321869D9A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26253279"/>
          <a:ext cx="6155531" cy="340518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126</xdr:row>
      <xdr:rowOff>0</xdr:rowOff>
    </xdr:from>
    <xdr:to>
      <xdr:col>21</xdr:col>
      <xdr:colOff>107156</xdr:colOff>
      <xdr:row>144</xdr:row>
      <xdr:rowOff>14739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554D78EB-9DCA-29CB-3D85-F9BB23E172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619875" y="22502813"/>
          <a:ext cx="6298406" cy="3229426"/>
        </a:xfrm>
        <a:prstGeom prst="rect">
          <a:avLst/>
        </a:prstGeom>
      </xdr:spPr>
    </xdr:pic>
    <xdr:clientData/>
  </xdr:twoCellAnchor>
  <xdr:twoCellAnchor editAs="oneCell">
    <xdr:from>
      <xdr:col>11</xdr:col>
      <xdr:colOff>11906</xdr:colOff>
      <xdr:row>147</xdr:row>
      <xdr:rowOff>11907</xdr:rowOff>
    </xdr:from>
    <xdr:to>
      <xdr:col>22</xdr:col>
      <xdr:colOff>345281</xdr:colOff>
      <xdr:row>167</xdr:row>
      <xdr:rowOff>71438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55B840BE-6622-6586-6DA5-733667299E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631781" y="26265188"/>
          <a:ext cx="7143750" cy="36314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168</xdr:row>
      <xdr:rowOff>0</xdr:rowOff>
    </xdr:from>
    <xdr:to>
      <xdr:col>11</xdr:col>
      <xdr:colOff>23811</xdr:colOff>
      <xdr:row>190</xdr:row>
      <xdr:rowOff>81522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64FD4064-FD66-8F92-896D-9BA8BB32DE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30003750"/>
          <a:ext cx="6643686" cy="4010585"/>
        </a:xfrm>
        <a:prstGeom prst="rect">
          <a:avLst/>
        </a:prstGeom>
      </xdr:spPr>
    </xdr:pic>
    <xdr:clientData/>
  </xdr:twoCellAnchor>
  <xdr:twoCellAnchor editAs="oneCell">
    <xdr:from>
      <xdr:col>11</xdr:col>
      <xdr:colOff>619124</xdr:colOff>
      <xdr:row>168</xdr:row>
      <xdr:rowOff>178593</xdr:rowOff>
    </xdr:from>
    <xdr:to>
      <xdr:col>22</xdr:col>
      <xdr:colOff>416718</xdr:colOff>
      <xdr:row>190</xdr:row>
      <xdr:rowOff>11905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6C2C7D32-1EA5-5A1B-1D71-2E347DBB7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238999" y="30182343"/>
          <a:ext cx="6607969" cy="37623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193</xdr:row>
      <xdr:rowOff>0</xdr:rowOff>
    </xdr:from>
    <xdr:to>
      <xdr:col>11</xdr:col>
      <xdr:colOff>95250</xdr:colOff>
      <xdr:row>213</xdr:row>
      <xdr:rowOff>162446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328FA151-C4E6-6333-0DC2-E6C23ECEE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34468594"/>
          <a:ext cx="6715125" cy="3734321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193</xdr:row>
      <xdr:rowOff>0</xdr:rowOff>
    </xdr:from>
    <xdr:to>
      <xdr:col>22</xdr:col>
      <xdr:colOff>440531</xdr:colOff>
      <xdr:row>213</xdr:row>
      <xdr:rowOff>83343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828D872E-8369-1C63-45D1-D4FFB1F34B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7239000" y="34468594"/>
          <a:ext cx="6631781" cy="365521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216</xdr:row>
      <xdr:rowOff>0</xdr:rowOff>
    </xdr:from>
    <xdr:to>
      <xdr:col>11</xdr:col>
      <xdr:colOff>59531</xdr:colOff>
      <xdr:row>234</xdr:row>
      <xdr:rowOff>100475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F8161F19-7123-0F69-75C8-8AA8875C28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38576250"/>
          <a:ext cx="6679406" cy="331516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216</xdr:row>
      <xdr:rowOff>0</xdr:rowOff>
    </xdr:from>
    <xdr:to>
      <xdr:col>22</xdr:col>
      <xdr:colOff>309562</xdr:colOff>
      <xdr:row>234</xdr:row>
      <xdr:rowOff>71437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E0F235CE-A5BC-7E52-967B-8A9AE717C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7239000" y="38576250"/>
          <a:ext cx="6500812" cy="3286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237</xdr:row>
      <xdr:rowOff>0</xdr:rowOff>
    </xdr:from>
    <xdr:to>
      <xdr:col>11</xdr:col>
      <xdr:colOff>23811</xdr:colOff>
      <xdr:row>260</xdr:row>
      <xdr:rowOff>36297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E9BCB93F-572A-7410-B338-3FEEB1BE34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42326719"/>
          <a:ext cx="6643686" cy="4143953"/>
        </a:xfrm>
        <a:prstGeom prst="rect">
          <a:avLst/>
        </a:prstGeom>
      </xdr:spPr>
    </xdr:pic>
    <xdr:clientData/>
  </xdr:twoCellAnchor>
  <xdr:twoCellAnchor editAs="oneCell">
    <xdr:from>
      <xdr:col>11</xdr:col>
      <xdr:colOff>619124</xdr:colOff>
      <xdr:row>237</xdr:row>
      <xdr:rowOff>0</xdr:rowOff>
    </xdr:from>
    <xdr:to>
      <xdr:col>22</xdr:col>
      <xdr:colOff>261936</xdr:colOff>
      <xdr:row>260</xdr:row>
      <xdr:rowOff>17245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D56455D3-422C-19E4-BBBE-84412F78E9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7238999" y="42326719"/>
          <a:ext cx="6453187" cy="412490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263</xdr:row>
      <xdr:rowOff>0</xdr:rowOff>
    </xdr:from>
    <xdr:to>
      <xdr:col>11</xdr:col>
      <xdr:colOff>47625</xdr:colOff>
      <xdr:row>283</xdr:row>
      <xdr:rowOff>48130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7DC066C6-762B-0B21-913D-25DD55516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0" y="46970156"/>
          <a:ext cx="6667500" cy="3620005"/>
        </a:xfrm>
        <a:prstGeom prst="rect">
          <a:avLst/>
        </a:prstGeom>
      </xdr:spPr>
    </xdr:pic>
    <xdr:clientData/>
  </xdr:twoCellAnchor>
  <xdr:twoCellAnchor editAs="oneCell">
    <xdr:from>
      <xdr:col>11</xdr:col>
      <xdr:colOff>619124</xdr:colOff>
      <xdr:row>263</xdr:row>
      <xdr:rowOff>0</xdr:rowOff>
    </xdr:from>
    <xdr:to>
      <xdr:col>22</xdr:col>
      <xdr:colOff>250030</xdr:colOff>
      <xdr:row>285</xdr:row>
      <xdr:rowOff>148206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A1BD439A-5EFA-0946-28AE-1C3BD3D5CF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7238999" y="46970156"/>
          <a:ext cx="6441281" cy="407726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287</xdr:row>
      <xdr:rowOff>0</xdr:rowOff>
    </xdr:from>
    <xdr:to>
      <xdr:col>10</xdr:col>
      <xdr:colOff>595312</xdr:colOff>
      <xdr:row>307</xdr:row>
      <xdr:rowOff>171972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3523DF4D-BBA1-C8E7-FF2C-D7B87490E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51256406"/>
          <a:ext cx="6596062" cy="3743847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288</xdr:row>
      <xdr:rowOff>23812</xdr:rowOff>
    </xdr:from>
    <xdr:to>
      <xdr:col>21</xdr:col>
      <xdr:colOff>369094</xdr:colOff>
      <xdr:row>306</xdr:row>
      <xdr:rowOff>12331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A879069E-CEDD-FB8F-152B-ADF82679F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7239000" y="51458812"/>
          <a:ext cx="5941219" cy="320320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311</xdr:row>
      <xdr:rowOff>0</xdr:rowOff>
    </xdr:from>
    <xdr:to>
      <xdr:col>11</xdr:col>
      <xdr:colOff>47625</xdr:colOff>
      <xdr:row>332</xdr:row>
      <xdr:rowOff>60063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1C989E4A-04A6-0066-5821-C43F707456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0" y="55542656"/>
          <a:ext cx="6667500" cy="3810532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309</xdr:row>
      <xdr:rowOff>0</xdr:rowOff>
    </xdr:from>
    <xdr:to>
      <xdr:col>21</xdr:col>
      <xdr:colOff>392906</xdr:colOff>
      <xdr:row>330</xdr:row>
      <xdr:rowOff>95249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16D51879-7692-26D5-CB01-A7CEAF10ED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7239000" y="55185469"/>
          <a:ext cx="5965031" cy="3845718"/>
        </a:xfrm>
        <a:prstGeom prst="rect">
          <a:avLst/>
        </a:prstGeom>
      </xdr:spPr>
    </xdr:pic>
    <xdr:clientData/>
  </xdr:twoCellAnchor>
  <xdr:twoCellAnchor editAs="oneCell">
    <xdr:from>
      <xdr:col>0</xdr:col>
      <xdr:colOff>23813</xdr:colOff>
      <xdr:row>334</xdr:row>
      <xdr:rowOff>154781</xdr:rowOff>
    </xdr:from>
    <xdr:to>
      <xdr:col>11</xdr:col>
      <xdr:colOff>95250</xdr:colOff>
      <xdr:row>354</xdr:row>
      <xdr:rowOff>136227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ACD8707D-9969-6BB8-624D-49D7C4C78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23813" y="59805094"/>
          <a:ext cx="6691312" cy="3553321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334</xdr:row>
      <xdr:rowOff>-1</xdr:rowOff>
    </xdr:from>
    <xdr:to>
      <xdr:col>21</xdr:col>
      <xdr:colOff>452437</xdr:colOff>
      <xdr:row>355</xdr:row>
      <xdr:rowOff>35718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id="{B249583B-64D2-5E3B-9CB7-F1C68ACFA5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7239000" y="59650312"/>
          <a:ext cx="6024562" cy="37861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384</xdr:row>
      <xdr:rowOff>95250</xdr:rowOff>
    </xdr:from>
    <xdr:to>
      <xdr:col>10</xdr:col>
      <xdr:colOff>47624</xdr:colOff>
      <xdr:row>403</xdr:row>
      <xdr:rowOff>150500</xdr:rowOff>
    </xdr:to>
    <xdr:pic>
      <xdr:nvPicPr>
        <xdr:cNvPr id="55" name="図 54">
          <a:extLst>
            <a:ext uri="{FF2B5EF4-FFF2-40B4-BE49-F238E27FC236}">
              <a16:creationId xmlns:a16="http://schemas.microsoft.com/office/drawing/2014/main" id="{3976ABB1-8F66-7890-98C6-D17DBA80F6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0" y="68675250"/>
          <a:ext cx="6048374" cy="3448531"/>
        </a:xfrm>
        <a:prstGeom prst="rect">
          <a:avLst/>
        </a:prstGeom>
      </xdr:spPr>
    </xdr:pic>
    <xdr:clientData/>
  </xdr:twoCellAnchor>
  <xdr:twoCellAnchor editAs="oneCell">
    <xdr:from>
      <xdr:col>11</xdr:col>
      <xdr:colOff>464343</xdr:colOff>
      <xdr:row>357</xdr:row>
      <xdr:rowOff>119062</xdr:rowOff>
    </xdr:from>
    <xdr:to>
      <xdr:col>21</xdr:col>
      <xdr:colOff>392905</xdr:colOff>
      <xdr:row>378</xdr:row>
      <xdr:rowOff>71436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id="{032112B8-A886-BC30-078E-8621073A2A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7084218" y="63877031"/>
          <a:ext cx="6119812" cy="37028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357</xdr:row>
      <xdr:rowOff>21432</xdr:rowOff>
    </xdr:from>
    <xdr:to>
      <xdr:col>10</xdr:col>
      <xdr:colOff>0</xdr:colOff>
      <xdr:row>380</xdr:row>
      <xdr:rowOff>124414</xdr:rowOff>
    </xdr:to>
    <xdr:pic>
      <xdr:nvPicPr>
        <xdr:cNvPr id="58" name="図 57">
          <a:extLst>
            <a:ext uri="{FF2B5EF4-FFF2-40B4-BE49-F238E27FC236}">
              <a16:creationId xmlns:a16="http://schemas.microsoft.com/office/drawing/2014/main" id="{453CA475-D516-C926-9E2E-4B2BDCE03E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0" y="63779401"/>
          <a:ext cx="6000750" cy="42106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35" activePane="bottomRight" state="frozen"/>
      <selection pane="topRight" activeCell="B1" sqref="B1"/>
      <selection pane="bottomLeft" activeCell="A9" sqref="A9"/>
      <selection pane="bottomRight" activeCell="F42" sqref="F4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9" t="s">
        <v>3</v>
      </c>
      <c r="H6" s="80"/>
      <c r="I6" s="86"/>
      <c r="J6" s="79" t="s">
        <v>24</v>
      </c>
      <c r="K6" s="80"/>
      <c r="L6" s="86"/>
      <c r="M6" s="79" t="s">
        <v>25</v>
      </c>
      <c r="N6" s="80"/>
      <c r="O6" s="86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24</v>
      </c>
      <c r="K8" s="84"/>
      <c r="L8" s="85"/>
      <c r="M8" s="83"/>
      <c r="N8" s="84"/>
      <c r="O8" s="85"/>
    </row>
    <row r="9" spans="1:18" x14ac:dyDescent="0.4">
      <c r="A9" s="7">
        <v>1</v>
      </c>
      <c r="B9" s="21">
        <v>44218</v>
      </c>
      <c r="C9" s="47">
        <v>1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>
        <v>44244</v>
      </c>
      <c r="C10" s="44">
        <v>2</v>
      </c>
      <c r="D10" s="53">
        <v>1.27</v>
      </c>
      <c r="E10" s="54">
        <v>1.5</v>
      </c>
      <c r="F10" s="55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>
        <v>44246</v>
      </c>
      <c r="C11" s="44">
        <v>2</v>
      </c>
      <c r="D11" s="53">
        <v>1.27</v>
      </c>
      <c r="E11" s="54">
        <v>1.5</v>
      </c>
      <c r="F11" s="73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 t="s">
        <v>43</v>
      </c>
      <c r="Q11" s="20"/>
      <c r="R11" s="20"/>
    </row>
    <row r="12" spans="1:18" x14ac:dyDescent="0.4">
      <c r="A12" s="7">
        <v>4</v>
      </c>
      <c r="B12" s="4">
        <v>44249</v>
      </c>
      <c r="C12" s="44">
        <v>2</v>
      </c>
      <c r="D12" s="53">
        <v>1.27</v>
      </c>
      <c r="E12" s="54">
        <v>1.5</v>
      </c>
      <c r="F12" s="78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126247.69600000001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7146.0960000000005</v>
      </c>
      <c r="P12" s="20"/>
      <c r="Q12" s="20"/>
      <c r="R12" s="20"/>
    </row>
    <row r="13" spans="1:18" x14ac:dyDescent="0.4">
      <c r="A13" s="7">
        <v>5</v>
      </c>
      <c r="B13" s="4">
        <v>44258</v>
      </c>
      <c r="C13" s="44">
        <v>1</v>
      </c>
      <c r="D13" s="53">
        <v>1.27</v>
      </c>
      <c r="E13" s="54">
        <v>1.5</v>
      </c>
      <c r="F13" s="78">
        <v>2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133822.55776000003</v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3787.4308800000003</v>
      </c>
      <c r="M13" s="41">
        <f t="shared" ref="M13:M58" si="14">IF(D13="","",J13*D13)</f>
        <v>4424.6787015606051</v>
      </c>
      <c r="N13" s="42">
        <f t="shared" ref="N13:N58" si="15">IF(E13="","",K13*E13)</f>
        <v>5366.3337028124997</v>
      </c>
      <c r="O13" s="43">
        <f t="shared" ref="O13:O58" si="16">IF(F13="","",L13*F13)</f>
        <v>7574.8617600000007</v>
      </c>
      <c r="P13" s="20"/>
      <c r="Q13" s="20"/>
      <c r="R13" s="20"/>
    </row>
    <row r="14" spans="1:18" x14ac:dyDescent="0.4">
      <c r="A14" s="7">
        <v>6</v>
      </c>
      <c r="B14" s="4">
        <v>44264</v>
      </c>
      <c r="C14" s="44">
        <v>2</v>
      </c>
      <c r="D14" s="53">
        <v>1.27</v>
      </c>
      <c r="E14" s="54">
        <v>1.5</v>
      </c>
      <c r="F14" s="55">
        <v>2</v>
      </c>
      <c r="G14" s="20">
        <f t="shared" si="2"/>
        <v>125151.23691520988</v>
      </c>
      <c r="H14" s="20">
        <f t="shared" si="3"/>
        <v>130226.01248475155</v>
      </c>
      <c r="I14" s="20">
        <f t="shared" si="4"/>
        <v>141851.91122560002</v>
      </c>
      <c r="J14" s="41">
        <f t="shared" si="11"/>
        <v>3616.7393386535941</v>
      </c>
      <c r="K14" s="42">
        <f t="shared" si="12"/>
        <v>3738.5458129593744</v>
      </c>
      <c r="L14" s="43">
        <f t="shared" si="13"/>
        <v>4014.6767328000005</v>
      </c>
      <c r="M14" s="41">
        <f t="shared" si="14"/>
        <v>4593.2589600900646</v>
      </c>
      <c r="N14" s="42">
        <f t="shared" si="15"/>
        <v>5607.8187194390612</v>
      </c>
      <c r="O14" s="43">
        <f t="shared" si="16"/>
        <v>8029.3534656000011</v>
      </c>
      <c r="P14" s="20"/>
      <c r="Q14" s="20"/>
      <c r="R14" s="20"/>
    </row>
    <row r="15" spans="1:18" x14ac:dyDescent="0.4">
      <c r="A15" s="7">
        <v>7</v>
      </c>
      <c r="B15" s="4">
        <v>44272</v>
      </c>
      <c r="C15" s="44">
        <v>1</v>
      </c>
      <c r="D15" s="53">
        <v>1.27</v>
      </c>
      <c r="E15" s="54">
        <v>1.5</v>
      </c>
      <c r="F15" s="55">
        <v>2</v>
      </c>
      <c r="G15" s="20">
        <f t="shared" si="2"/>
        <v>129919.49904167937</v>
      </c>
      <c r="H15" s="20">
        <f t="shared" si="3"/>
        <v>136086.18304656536</v>
      </c>
      <c r="I15" s="20">
        <f t="shared" si="4"/>
        <v>150363.02589913603</v>
      </c>
      <c r="J15" s="41">
        <f t="shared" si="11"/>
        <v>3754.5371074562963</v>
      </c>
      <c r="K15" s="42">
        <f t="shared" si="12"/>
        <v>3906.7803745425463</v>
      </c>
      <c r="L15" s="43">
        <f t="shared" si="13"/>
        <v>4255.5573367680008</v>
      </c>
      <c r="M15" s="41">
        <f t="shared" si="14"/>
        <v>4768.2621264694963</v>
      </c>
      <c r="N15" s="42">
        <f t="shared" si="15"/>
        <v>5860.1705618138194</v>
      </c>
      <c r="O15" s="43">
        <f t="shared" si="16"/>
        <v>8511.1146735360016</v>
      </c>
      <c r="P15" s="20"/>
      <c r="Q15" s="20"/>
      <c r="R15" s="20"/>
    </row>
    <row r="16" spans="1:18" x14ac:dyDescent="0.4">
      <c r="A16" s="7">
        <v>8</v>
      </c>
      <c r="B16" s="4">
        <v>44295</v>
      </c>
      <c r="C16" s="44">
        <v>1</v>
      </c>
      <c r="D16" s="53">
        <v>1.27</v>
      </c>
      <c r="E16" s="54">
        <v>1.5</v>
      </c>
      <c r="F16" s="55">
        <v>2</v>
      </c>
      <c r="G16" s="20">
        <f t="shared" si="2"/>
        <v>134869.43195516735</v>
      </c>
      <c r="H16" s="20">
        <f t="shared" si="3"/>
        <v>142210.06128366079</v>
      </c>
      <c r="I16" s="20">
        <f t="shared" si="4"/>
        <v>159384.80745308418</v>
      </c>
      <c r="J16" s="41">
        <f t="shared" si="11"/>
        <v>3897.5849712503809</v>
      </c>
      <c r="K16" s="42">
        <f t="shared" si="12"/>
        <v>4082.5854913969606</v>
      </c>
      <c r="L16" s="43">
        <f t="shared" si="13"/>
        <v>4510.8907769740808</v>
      </c>
      <c r="M16" s="41">
        <f t="shared" si="14"/>
        <v>4949.9329134879836</v>
      </c>
      <c r="N16" s="42">
        <f t="shared" si="15"/>
        <v>6123.8782370954414</v>
      </c>
      <c r="O16" s="43">
        <f t="shared" si="16"/>
        <v>9021.7815539481617</v>
      </c>
      <c r="P16" s="20"/>
      <c r="Q16" s="20"/>
      <c r="R16" s="20"/>
    </row>
    <row r="17" spans="1:18" x14ac:dyDescent="0.4">
      <c r="A17" s="7">
        <v>9</v>
      </c>
      <c r="B17" s="4">
        <v>44305</v>
      </c>
      <c r="C17" s="44">
        <v>2</v>
      </c>
      <c r="D17" s="53">
        <v>1.27</v>
      </c>
      <c r="E17" s="54">
        <v>1.5</v>
      </c>
      <c r="F17" s="78">
        <v>2</v>
      </c>
      <c r="G17" s="20">
        <f t="shared" si="2"/>
        <v>140007.95731265924</v>
      </c>
      <c r="H17" s="20">
        <f t="shared" si="3"/>
        <v>148609.51404142551</v>
      </c>
      <c r="I17" s="20">
        <f t="shared" si="4"/>
        <v>168947.89590026924</v>
      </c>
      <c r="J17" s="41">
        <f t="shared" si="11"/>
        <v>4046.0829586550203</v>
      </c>
      <c r="K17" s="42">
        <f t="shared" si="12"/>
        <v>4266.3018385098239</v>
      </c>
      <c r="L17" s="43">
        <f t="shared" si="13"/>
        <v>4781.5442235925257</v>
      </c>
      <c r="M17" s="41">
        <f t="shared" si="14"/>
        <v>5138.5253574918761</v>
      </c>
      <c r="N17" s="42">
        <f t="shared" si="15"/>
        <v>6399.4527577647359</v>
      </c>
      <c r="O17" s="43">
        <f t="shared" si="16"/>
        <v>9563.0884471850513</v>
      </c>
      <c r="P17" s="20"/>
      <c r="Q17" s="20"/>
      <c r="R17" s="20"/>
    </row>
    <row r="18" spans="1:18" x14ac:dyDescent="0.4">
      <c r="A18" s="7">
        <v>10</v>
      </c>
      <c r="B18" s="4">
        <v>44316</v>
      </c>
      <c r="C18" s="44">
        <v>1</v>
      </c>
      <c r="D18" s="53">
        <v>1.27</v>
      </c>
      <c r="E18" s="54">
        <v>1.5</v>
      </c>
      <c r="F18" s="55">
        <v>2</v>
      </c>
      <c r="G18" s="20">
        <f t="shared" si="2"/>
        <v>145342.26048627155</v>
      </c>
      <c r="H18" s="20">
        <f t="shared" si="3"/>
        <v>155296.94217328966</v>
      </c>
      <c r="I18" s="20">
        <f t="shared" si="4"/>
        <v>179084.7696542854</v>
      </c>
      <c r="J18" s="41">
        <f t="shared" si="11"/>
        <v>4200.2387193797767</v>
      </c>
      <c r="K18" s="42">
        <f t="shared" si="12"/>
        <v>4458.2854212427656</v>
      </c>
      <c r="L18" s="43">
        <f t="shared" si="13"/>
        <v>5068.4368770080773</v>
      </c>
      <c r="M18" s="41">
        <f t="shared" si="14"/>
        <v>5334.3031736123166</v>
      </c>
      <c r="N18" s="42">
        <f t="shared" si="15"/>
        <v>6687.4281318641479</v>
      </c>
      <c r="O18" s="43">
        <f t="shared" si="16"/>
        <v>10136.873754016155</v>
      </c>
      <c r="P18" s="20"/>
      <c r="Q18" s="20"/>
      <c r="R18" s="20"/>
    </row>
    <row r="19" spans="1:18" x14ac:dyDescent="0.4">
      <c r="A19" s="7">
        <v>11</v>
      </c>
      <c r="B19" s="4">
        <v>44329</v>
      </c>
      <c r="C19" s="44">
        <v>2</v>
      </c>
      <c r="D19" s="53">
        <v>-1</v>
      </c>
      <c r="E19" s="54">
        <v>-1</v>
      </c>
      <c r="F19" s="55">
        <v>-1</v>
      </c>
      <c r="G19" s="20">
        <f t="shared" si="2"/>
        <v>140981.9926716834</v>
      </c>
      <c r="H19" s="20">
        <f t="shared" si="3"/>
        <v>150638.03390809096</v>
      </c>
      <c r="I19" s="20">
        <f t="shared" si="4"/>
        <v>173712.22656465683</v>
      </c>
      <c r="J19" s="41">
        <f t="shared" si="11"/>
        <v>4360.2678145881464</v>
      </c>
      <c r="K19" s="42">
        <f t="shared" si="12"/>
        <v>4658.9082651986892</v>
      </c>
      <c r="L19" s="43">
        <f t="shared" si="13"/>
        <v>5372.5430896285616</v>
      </c>
      <c r="M19" s="41">
        <f t="shared" si="14"/>
        <v>-4360.2678145881464</v>
      </c>
      <c r="N19" s="42">
        <f t="shared" si="15"/>
        <v>-4658.9082651986892</v>
      </c>
      <c r="O19" s="43">
        <f t="shared" si="16"/>
        <v>-5372.5430896285616</v>
      </c>
      <c r="P19" s="20"/>
      <c r="Q19" s="20"/>
      <c r="R19" s="20"/>
    </row>
    <row r="20" spans="1:18" x14ac:dyDescent="0.4">
      <c r="A20" s="7">
        <v>12</v>
      </c>
      <c r="B20" s="4">
        <v>44350</v>
      </c>
      <c r="C20" s="44">
        <v>1</v>
      </c>
      <c r="D20" s="53">
        <v>1.27</v>
      </c>
      <c r="E20" s="54">
        <v>1.5</v>
      </c>
      <c r="F20" s="55">
        <v>2</v>
      </c>
      <c r="G20" s="20">
        <f t="shared" si="2"/>
        <v>146353.40659247455</v>
      </c>
      <c r="H20" s="20">
        <f t="shared" si="3"/>
        <v>157416.74543395505</v>
      </c>
      <c r="I20" s="20">
        <f t="shared" si="4"/>
        <v>184134.96015853624</v>
      </c>
      <c r="J20" s="41">
        <f t="shared" si="11"/>
        <v>4229.4597801505015</v>
      </c>
      <c r="K20" s="42">
        <f t="shared" si="12"/>
        <v>4519.1410172427286</v>
      </c>
      <c r="L20" s="43">
        <f t="shared" si="13"/>
        <v>5211.3667969397047</v>
      </c>
      <c r="M20" s="41">
        <f t="shared" si="14"/>
        <v>5371.4139207911367</v>
      </c>
      <c r="N20" s="42">
        <f t="shared" si="15"/>
        <v>6778.7115258640933</v>
      </c>
      <c r="O20" s="43">
        <f t="shared" si="16"/>
        <v>10422.733593879409</v>
      </c>
      <c r="P20" s="20"/>
      <c r="Q20" s="20"/>
      <c r="R20" s="20"/>
    </row>
    <row r="21" spans="1:18" x14ac:dyDescent="0.4">
      <c r="A21" s="7">
        <v>13</v>
      </c>
      <c r="B21" s="4">
        <v>44370</v>
      </c>
      <c r="C21" s="44">
        <v>1</v>
      </c>
      <c r="D21" s="53">
        <v>1.27</v>
      </c>
      <c r="E21" s="54">
        <v>1.5</v>
      </c>
      <c r="F21" s="55">
        <v>2</v>
      </c>
      <c r="G21" s="20">
        <f t="shared" si="2"/>
        <v>151929.47138364782</v>
      </c>
      <c r="H21" s="20">
        <f t="shared" si="3"/>
        <v>164500.49897848302</v>
      </c>
      <c r="I21" s="20">
        <f t="shared" si="4"/>
        <v>195183.05776804843</v>
      </c>
      <c r="J21" s="41">
        <f t="shared" si="11"/>
        <v>4390.6021977742366</v>
      </c>
      <c r="K21" s="42">
        <f t="shared" si="12"/>
        <v>4722.5023630186515</v>
      </c>
      <c r="L21" s="43">
        <f t="shared" si="13"/>
        <v>5524.0488047560866</v>
      </c>
      <c r="M21" s="41">
        <f t="shared" si="14"/>
        <v>5576.0647911732804</v>
      </c>
      <c r="N21" s="42">
        <f t="shared" si="15"/>
        <v>7083.7535445279773</v>
      </c>
      <c r="O21" s="43">
        <f t="shared" si="16"/>
        <v>11048.097609512173</v>
      </c>
      <c r="P21" s="20"/>
      <c r="Q21" s="20"/>
      <c r="R21" s="20"/>
    </row>
    <row r="22" spans="1:18" x14ac:dyDescent="0.4">
      <c r="A22" s="7">
        <v>14</v>
      </c>
      <c r="B22" s="4">
        <v>44389</v>
      </c>
      <c r="C22" s="44">
        <v>1</v>
      </c>
      <c r="D22" s="53">
        <v>1.27</v>
      </c>
      <c r="E22" s="54">
        <v>1.5</v>
      </c>
      <c r="F22" s="55">
        <v>2</v>
      </c>
      <c r="G22" s="20">
        <f t="shared" si="2"/>
        <v>157717.9842433648</v>
      </c>
      <c r="H22" s="20">
        <f t="shared" si="3"/>
        <v>171903.02143251477</v>
      </c>
      <c r="I22" s="20">
        <f t="shared" si="4"/>
        <v>206894.04123413132</v>
      </c>
      <c r="J22" s="41">
        <f t="shared" si="11"/>
        <v>4557.8841415094348</v>
      </c>
      <c r="K22" s="42">
        <f t="shared" si="12"/>
        <v>4935.0149693544909</v>
      </c>
      <c r="L22" s="43">
        <f t="shared" si="13"/>
        <v>5855.4917330414528</v>
      </c>
      <c r="M22" s="41">
        <f t="shared" si="14"/>
        <v>5788.5128597169823</v>
      </c>
      <c r="N22" s="42">
        <f t="shared" si="15"/>
        <v>7402.5224540317358</v>
      </c>
      <c r="O22" s="43">
        <f t="shared" si="16"/>
        <v>11710.983466082906</v>
      </c>
      <c r="P22" s="20"/>
      <c r="Q22" s="20"/>
      <c r="R22" s="20"/>
    </row>
    <row r="23" spans="1:18" x14ac:dyDescent="0.4">
      <c r="A23" s="7">
        <v>15</v>
      </c>
      <c r="B23" s="4">
        <v>44391</v>
      </c>
      <c r="C23" s="44">
        <v>2</v>
      </c>
      <c r="D23" s="53">
        <v>1.27</v>
      </c>
      <c r="E23" s="54">
        <v>1.5</v>
      </c>
      <c r="F23" s="78">
        <v>2</v>
      </c>
      <c r="G23" s="20">
        <f t="shared" si="2"/>
        <v>163727.03944303701</v>
      </c>
      <c r="H23" s="20">
        <f t="shared" si="3"/>
        <v>179638.65739697794</v>
      </c>
      <c r="I23" s="20">
        <f t="shared" si="4"/>
        <v>219307.68370817919</v>
      </c>
      <c r="J23" s="41">
        <f t="shared" si="11"/>
        <v>4731.5395273009435</v>
      </c>
      <c r="K23" s="42">
        <f t="shared" si="12"/>
        <v>5157.0906429754432</v>
      </c>
      <c r="L23" s="43">
        <f t="shared" si="13"/>
        <v>6206.8212370239398</v>
      </c>
      <c r="M23" s="41">
        <f t="shared" si="14"/>
        <v>6009.0551996721988</v>
      </c>
      <c r="N23" s="42">
        <f t="shared" si="15"/>
        <v>7735.6359644631648</v>
      </c>
      <c r="O23" s="43">
        <f t="shared" si="16"/>
        <v>12413.64247404788</v>
      </c>
      <c r="P23" s="20"/>
      <c r="Q23" s="20"/>
      <c r="R23" s="20"/>
    </row>
    <row r="24" spans="1:18" x14ac:dyDescent="0.4">
      <c r="A24" s="7">
        <v>16</v>
      </c>
      <c r="B24" s="4">
        <v>44398</v>
      </c>
      <c r="C24" s="44">
        <v>1</v>
      </c>
      <c r="D24" s="53">
        <v>1.27</v>
      </c>
      <c r="E24" s="54">
        <v>1.5</v>
      </c>
      <c r="F24" s="55">
        <v>2</v>
      </c>
      <c r="G24" s="20">
        <f t="shared" si="2"/>
        <v>169965.03964581672</v>
      </c>
      <c r="H24" s="20">
        <f t="shared" si="3"/>
        <v>187722.39697984196</v>
      </c>
      <c r="I24" s="20">
        <f t="shared" si="4"/>
        <v>232466.14473066994</v>
      </c>
      <c r="J24" s="41">
        <f t="shared" si="11"/>
        <v>4911.81118329111</v>
      </c>
      <c r="K24" s="42">
        <f t="shared" si="12"/>
        <v>5389.1597219093383</v>
      </c>
      <c r="L24" s="43">
        <f t="shared" si="13"/>
        <v>6579.2305112453751</v>
      </c>
      <c r="M24" s="41">
        <f t="shared" si="14"/>
        <v>6238.00020277971</v>
      </c>
      <c r="N24" s="42">
        <f t="shared" si="15"/>
        <v>8083.7395828640074</v>
      </c>
      <c r="O24" s="43">
        <f t="shared" si="16"/>
        <v>13158.46102249075</v>
      </c>
      <c r="P24" s="20"/>
      <c r="Q24" s="20"/>
      <c r="R24" s="20"/>
    </row>
    <row r="25" spans="1:18" x14ac:dyDescent="0.4">
      <c r="A25" s="7">
        <v>17</v>
      </c>
      <c r="B25" s="4">
        <v>44406</v>
      </c>
      <c r="C25" s="44">
        <v>2</v>
      </c>
      <c r="D25" s="53">
        <v>1.27</v>
      </c>
      <c r="E25" s="54">
        <v>1.5</v>
      </c>
      <c r="F25" s="55">
        <v>-1</v>
      </c>
      <c r="G25" s="20">
        <f t="shared" si="2"/>
        <v>176440.70765632234</v>
      </c>
      <c r="H25" s="20">
        <f t="shared" si="3"/>
        <v>196169.90484393484</v>
      </c>
      <c r="I25" s="20">
        <f t="shared" si="4"/>
        <v>225492.16038874985</v>
      </c>
      <c r="J25" s="41">
        <f t="shared" si="11"/>
        <v>5098.9511893745012</v>
      </c>
      <c r="K25" s="42">
        <f t="shared" si="12"/>
        <v>5631.6719093952588</v>
      </c>
      <c r="L25" s="43">
        <f t="shared" si="13"/>
        <v>6973.9843419200979</v>
      </c>
      <c r="M25" s="41">
        <f t="shared" si="14"/>
        <v>6475.6680105056166</v>
      </c>
      <c r="N25" s="42">
        <f t="shared" si="15"/>
        <v>8447.5078640928878</v>
      </c>
      <c r="O25" s="43">
        <f t="shared" si="16"/>
        <v>-6973.9843419200979</v>
      </c>
      <c r="P25" s="20"/>
      <c r="Q25" s="20"/>
      <c r="R25" s="20"/>
    </row>
    <row r="26" spans="1:18" x14ac:dyDescent="0.4">
      <c r="A26" s="7">
        <v>18</v>
      </c>
      <c r="B26" s="4">
        <v>44419</v>
      </c>
      <c r="C26" s="44">
        <v>1</v>
      </c>
      <c r="D26" s="53">
        <v>1.27</v>
      </c>
      <c r="E26" s="54">
        <v>1.5</v>
      </c>
      <c r="F26" s="55">
        <v>2</v>
      </c>
      <c r="G26" s="20">
        <f t="shared" si="2"/>
        <v>183163.09861802822</v>
      </c>
      <c r="H26" s="20">
        <f t="shared" si="3"/>
        <v>204997.55056191189</v>
      </c>
      <c r="I26" s="20">
        <f t="shared" si="4"/>
        <v>239021.69001207483</v>
      </c>
      <c r="J26" s="41">
        <f t="shared" si="11"/>
        <v>5293.2212296896696</v>
      </c>
      <c r="K26" s="42">
        <f t="shared" si="12"/>
        <v>5885.0971453180446</v>
      </c>
      <c r="L26" s="43">
        <f t="shared" si="13"/>
        <v>6764.764811662495</v>
      </c>
      <c r="M26" s="41">
        <f t="shared" si="14"/>
        <v>6722.3909617058807</v>
      </c>
      <c r="N26" s="42">
        <f t="shared" si="15"/>
        <v>8827.6457179770659</v>
      </c>
      <c r="O26" s="43">
        <f t="shared" si="16"/>
        <v>13529.52962332499</v>
      </c>
      <c r="P26" s="20"/>
      <c r="Q26" s="20"/>
      <c r="R26" s="20"/>
    </row>
    <row r="27" spans="1:18" x14ac:dyDescent="0.4">
      <c r="A27" s="7">
        <v>19</v>
      </c>
      <c r="B27" s="4">
        <v>44426</v>
      </c>
      <c r="C27" s="44">
        <v>1</v>
      </c>
      <c r="D27" s="53">
        <v>1.27</v>
      </c>
      <c r="E27" s="54">
        <v>1.5</v>
      </c>
      <c r="F27" s="78">
        <v>2</v>
      </c>
      <c r="G27" s="20">
        <f t="shared" si="2"/>
        <v>190141.6126753751</v>
      </c>
      <c r="H27" s="20">
        <f t="shared" si="3"/>
        <v>214222.44033719791</v>
      </c>
      <c r="I27" s="20">
        <f t="shared" si="4"/>
        <v>253362.99141279931</v>
      </c>
      <c r="J27" s="41">
        <f t="shared" si="11"/>
        <v>5494.8929585408459</v>
      </c>
      <c r="K27" s="42">
        <f t="shared" si="12"/>
        <v>6149.9265168573565</v>
      </c>
      <c r="L27" s="43">
        <f t="shared" si="13"/>
        <v>7170.6507003622446</v>
      </c>
      <c r="M27" s="41">
        <f t="shared" si="14"/>
        <v>6978.5140573468743</v>
      </c>
      <c r="N27" s="42">
        <f t="shared" si="15"/>
        <v>9224.8897752860357</v>
      </c>
      <c r="O27" s="43">
        <f t="shared" si="16"/>
        <v>14341.301400724489</v>
      </c>
      <c r="P27" s="20"/>
      <c r="Q27" s="20"/>
      <c r="R27" s="20"/>
    </row>
    <row r="28" spans="1:18" x14ac:dyDescent="0.4">
      <c r="A28" s="7">
        <v>20</v>
      </c>
      <c r="B28" s="4">
        <v>44428</v>
      </c>
      <c r="C28" s="44">
        <v>2</v>
      </c>
      <c r="D28" s="53">
        <v>1.27</v>
      </c>
      <c r="E28" s="54">
        <v>1.5</v>
      </c>
      <c r="F28" s="55">
        <v>-1</v>
      </c>
      <c r="G28" s="20">
        <f t="shared" si="2"/>
        <v>197386.0081183069</v>
      </c>
      <c r="H28" s="20">
        <f t="shared" si="3"/>
        <v>223862.45015237181</v>
      </c>
      <c r="I28" s="20">
        <f t="shared" si="4"/>
        <v>245762.10167041534</v>
      </c>
      <c r="J28" s="41">
        <f t="shared" si="11"/>
        <v>5704.2483802612533</v>
      </c>
      <c r="K28" s="42">
        <f t="shared" si="12"/>
        <v>6426.6732101159369</v>
      </c>
      <c r="L28" s="43">
        <f t="shared" si="13"/>
        <v>7600.889742383979</v>
      </c>
      <c r="M28" s="41">
        <f t="shared" si="14"/>
        <v>7244.3954429317919</v>
      </c>
      <c r="N28" s="42">
        <f t="shared" si="15"/>
        <v>9640.0098151739057</v>
      </c>
      <c r="O28" s="43">
        <f t="shared" si="16"/>
        <v>-7600.889742383979</v>
      </c>
      <c r="P28" s="20"/>
      <c r="Q28" s="20"/>
      <c r="R28" s="20"/>
    </row>
    <row r="29" spans="1:18" x14ac:dyDescent="0.4">
      <c r="A29" s="7">
        <v>21</v>
      </c>
      <c r="B29" s="4">
        <v>44448</v>
      </c>
      <c r="C29" s="44">
        <v>2</v>
      </c>
      <c r="D29" s="53">
        <v>1.27</v>
      </c>
      <c r="E29" s="54">
        <v>1.5</v>
      </c>
      <c r="F29" s="78">
        <v>2</v>
      </c>
      <c r="G29" s="20">
        <f t="shared" si="2"/>
        <v>204906.41502761439</v>
      </c>
      <c r="H29" s="20">
        <f t="shared" si="3"/>
        <v>233936.26040922853</v>
      </c>
      <c r="I29" s="20">
        <f t="shared" si="4"/>
        <v>260507.82777064026</v>
      </c>
      <c r="J29" s="41">
        <f t="shared" si="11"/>
        <v>5921.5802435492069</v>
      </c>
      <c r="K29" s="42">
        <f t="shared" si="12"/>
        <v>6715.8735045711537</v>
      </c>
      <c r="L29" s="43">
        <f t="shared" si="13"/>
        <v>7372.8630501124599</v>
      </c>
      <c r="M29" s="41">
        <f t="shared" si="14"/>
        <v>7520.4069093074932</v>
      </c>
      <c r="N29" s="42">
        <f t="shared" si="15"/>
        <v>10073.81025685673</v>
      </c>
      <c r="O29" s="43">
        <f t="shared" si="16"/>
        <v>14745.72610022492</v>
      </c>
      <c r="P29" s="20"/>
      <c r="Q29" s="20"/>
      <c r="R29" s="20"/>
    </row>
    <row r="30" spans="1:18" x14ac:dyDescent="0.4">
      <c r="A30" s="7">
        <v>22</v>
      </c>
      <c r="B30" s="4">
        <v>44452</v>
      </c>
      <c r="C30" s="44">
        <v>1</v>
      </c>
      <c r="D30" s="53">
        <v>1.27</v>
      </c>
      <c r="E30" s="54">
        <v>1.5</v>
      </c>
      <c r="F30" s="73">
        <v>2</v>
      </c>
      <c r="G30" s="20">
        <f t="shared" si="2"/>
        <v>212713.34944016649</v>
      </c>
      <c r="H30" s="20">
        <f t="shared" si="3"/>
        <v>244463.3921276438</v>
      </c>
      <c r="I30" s="20">
        <f t="shared" si="4"/>
        <v>276138.29743687867</v>
      </c>
      <c r="J30" s="41">
        <f t="shared" si="11"/>
        <v>6147.1924508284319</v>
      </c>
      <c r="K30" s="42">
        <f t="shared" si="12"/>
        <v>7018.0878122768554</v>
      </c>
      <c r="L30" s="43">
        <f t="shared" si="13"/>
        <v>7815.2348331192079</v>
      </c>
      <c r="M30" s="41">
        <f t="shared" si="14"/>
        <v>7806.9344125521084</v>
      </c>
      <c r="N30" s="42">
        <f t="shared" si="15"/>
        <v>10527.131718415283</v>
      </c>
      <c r="O30" s="43">
        <f t="shared" si="16"/>
        <v>15630.469666238416</v>
      </c>
      <c r="P30" s="20"/>
      <c r="Q30" s="20"/>
      <c r="R30" s="20"/>
    </row>
    <row r="31" spans="1:18" x14ac:dyDescent="0.4">
      <c r="A31" s="7">
        <v>23</v>
      </c>
      <c r="B31" s="4">
        <v>44455</v>
      </c>
      <c r="C31" s="44">
        <v>1</v>
      </c>
      <c r="D31" s="53">
        <v>1.27</v>
      </c>
      <c r="E31" s="54">
        <v>1.5</v>
      </c>
      <c r="F31" s="55">
        <v>2</v>
      </c>
      <c r="G31" s="20">
        <f t="shared" si="2"/>
        <v>220817.72805383685</v>
      </c>
      <c r="H31" s="20">
        <f t="shared" si="3"/>
        <v>255464.24477338776</v>
      </c>
      <c r="I31" s="20">
        <f t="shared" si="4"/>
        <v>292706.59528309142</v>
      </c>
      <c r="J31" s="41">
        <f t="shared" si="11"/>
        <v>6381.400483204995</v>
      </c>
      <c r="K31" s="42">
        <f t="shared" si="12"/>
        <v>7333.9017638293135</v>
      </c>
      <c r="L31" s="43">
        <f t="shared" si="13"/>
        <v>8284.1489231063606</v>
      </c>
      <c r="M31" s="41">
        <f t="shared" si="14"/>
        <v>8104.3786136703438</v>
      </c>
      <c r="N31" s="42">
        <f t="shared" si="15"/>
        <v>11000.852645743969</v>
      </c>
      <c r="O31" s="43">
        <f t="shared" si="16"/>
        <v>16568.297846212721</v>
      </c>
      <c r="P31" s="20"/>
      <c r="Q31" s="20"/>
      <c r="R31" s="20"/>
    </row>
    <row r="32" spans="1:18" x14ac:dyDescent="0.4">
      <c r="A32" s="7">
        <v>24</v>
      </c>
      <c r="B32" s="4">
        <v>44495</v>
      </c>
      <c r="C32" s="44">
        <v>1</v>
      </c>
      <c r="D32" s="53">
        <v>1.27</v>
      </c>
      <c r="E32" s="54">
        <v>1.5</v>
      </c>
      <c r="F32" s="78">
        <v>2</v>
      </c>
      <c r="G32" s="20">
        <f t="shared" si="2"/>
        <v>229230.88349268804</v>
      </c>
      <c r="H32" s="20">
        <f t="shared" si="3"/>
        <v>266960.13578819024</v>
      </c>
      <c r="I32" s="20">
        <f t="shared" si="4"/>
        <v>310268.99100007687</v>
      </c>
      <c r="J32" s="41">
        <f t="shared" si="11"/>
        <v>6624.5318416151049</v>
      </c>
      <c r="K32" s="42">
        <f t="shared" si="12"/>
        <v>7663.9273432016325</v>
      </c>
      <c r="L32" s="43">
        <f t="shared" si="13"/>
        <v>8781.1978584927419</v>
      </c>
      <c r="M32" s="41">
        <f t="shared" si="14"/>
        <v>8413.1554388511831</v>
      </c>
      <c r="N32" s="42">
        <f t="shared" si="15"/>
        <v>11495.891014802448</v>
      </c>
      <c r="O32" s="43">
        <f t="shared" si="16"/>
        <v>17562.395716985484</v>
      </c>
      <c r="P32" s="20"/>
      <c r="Q32" s="20"/>
      <c r="R32" s="20"/>
    </row>
    <row r="33" spans="1:18" x14ac:dyDescent="0.4">
      <c r="A33" s="7">
        <v>25</v>
      </c>
      <c r="B33" s="4">
        <v>44498</v>
      </c>
      <c r="C33" s="44">
        <v>1</v>
      </c>
      <c r="D33" s="53">
        <v>1.27</v>
      </c>
      <c r="E33" s="54">
        <v>1.5</v>
      </c>
      <c r="F33" s="55">
        <v>2</v>
      </c>
      <c r="G33" s="20">
        <f t="shared" si="2"/>
        <v>237964.58015375945</v>
      </c>
      <c r="H33" s="20">
        <f t="shared" si="3"/>
        <v>278973.34189865878</v>
      </c>
      <c r="I33" s="20">
        <f t="shared" si="4"/>
        <v>328885.13046008151</v>
      </c>
      <c r="J33" s="41">
        <f t="shared" si="11"/>
        <v>6876.9265047806412</v>
      </c>
      <c r="K33" s="42">
        <f t="shared" si="12"/>
        <v>8008.8040736457069</v>
      </c>
      <c r="L33" s="43">
        <f t="shared" si="13"/>
        <v>9308.0697300023057</v>
      </c>
      <c r="M33" s="41">
        <f t="shared" si="14"/>
        <v>8733.6966610714153</v>
      </c>
      <c r="N33" s="42">
        <f t="shared" si="15"/>
        <v>12013.20611046856</v>
      </c>
      <c r="O33" s="43">
        <f t="shared" si="16"/>
        <v>18616.139460004611</v>
      </c>
      <c r="P33" s="20"/>
      <c r="Q33" s="20"/>
      <c r="R33" s="20"/>
    </row>
    <row r="34" spans="1:18" x14ac:dyDescent="0.4">
      <c r="A34" s="7">
        <v>26</v>
      </c>
      <c r="B34" s="4">
        <v>44523</v>
      </c>
      <c r="C34" s="44">
        <v>1</v>
      </c>
      <c r="D34" s="53">
        <v>1.27</v>
      </c>
      <c r="E34" s="54">
        <v>-1</v>
      </c>
      <c r="F34" s="73">
        <v>-1</v>
      </c>
      <c r="G34" s="20">
        <f t="shared" si="2"/>
        <v>247031.0306576177</v>
      </c>
      <c r="H34" s="20">
        <f t="shared" si="3"/>
        <v>270604.14164169901</v>
      </c>
      <c r="I34" s="20">
        <f t="shared" si="4"/>
        <v>319018.57654627907</v>
      </c>
      <c r="J34" s="41">
        <f t="shared" si="11"/>
        <v>7138.9374046127832</v>
      </c>
      <c r="K34" s="42">
        <f t="shared" si="12"/>
        <v>8369.2002569597626</v>
      </c>
      <c r="L34" s="43">
        <f t="shared" si="13"/>
        <v>9866.5539138024451</v>
      </c>
      <c r="M34" s="41">
        <f t="shared" si="14"/>
        <v>9066.4505038582356</v>
      </c>
      <c r="N34" s="42">
        <f t="shared" si="15"/>
        <v>-8369.2002569597626</v>
      </c>
      <c r="O34" s="43">
        <f t="shared" si="16"/>
        <v>-9866.5539138024451</v>
      </c>
      <c r="P34" s="20"/>
      <c r="Q34" s="20"/>
      <c r="R34" s="20"/>
    </row>
    <row r="35" spans="1:18" x14ac:dyDescent="0.4">
      <c r="A35" s="7">
        <v>27</v>
      </c>
      <c r="B35" s="4">
        <v>44536</v>
      </c>
      <c r="C35" s="44">
        <v>1</v>
      </c>
      <c r="D35" s="53">
        <v>1.27</v>
      </c>
      <c r="E35" s="54">
        <v>1.5</v>
      </c>
      <c r="F35" s="73">
        <v>2</v>
      </c>
      <c r="G35" s="20">
        <f t="shared" si="2"/>
        <v>256442.91292567292</v>
      </c>
      <c r="H35" s="20">
        <f t="shared" si="3"/>
        <v>282781.32801557548</v>
      </c>
      <c r="I35" s="20">
        <f t="shared" si="4"/>
        <v>338159.69113905582</v>
      </c>
      <c r="J35" s="41">
        <f t="shared" si="11"/>
        <v>7410.9309197285302</v>
      </c>
      <c r="K35" s="42">
        <f t="shared" si="12"/>
        <v>8118.12424925097</v>
      </c>
      <c r="L35" s="43">
        <f t="shared" si="13"/>
        <v>9570.5572963883715</v>
      </c>
      <c r="M35" s="41">
        <f t="shared" si="14"/>
        <v>9411.882268055233</v>
      </c>
      <c r="N35" s="42">
        <f t="shared" si="15"/>
        <v>12177.186373876455</v>
      </c>
      <c r="O35" s="43">
        <f t="shared" si="16"/>
        <v>19141.114592776743</v>
      </c>
      <c r="P35" s="20"/>
      <c r="Q35" s="20"/>
      <c r="R35" s="20"/>
    </row>
    <row r="36" spans="1:18" x14ac:dyDescent="0.4">
      <c r="A36" s="7">
        <v>28</v>
      </c>
      <c r="B36" s="4">
        <v>44544</v>
      </c>
      <c r="C36" s="44">
        <v>1</v>
      </c>
      <c r="D36" s="53">
        <v>1.27</v>
      </c>
      <c r="E36" s="54">
        <v>1.5</v>
      </c>
      <c r="F36" s="55">
        <v>2</v>
      </c>
      <c r="G36" s="20">
        <f t="shared" si="2"/>
        <v>266213.38790814107</v>
      </c>
      <c r="H36" s="20">
        <f t="shared" si="3"/>
        <v>295506.48777627636</v>
      </c>
      <c r="I36" s="20">
        <f t="shared" si="4"/>
        <v>358449.27260739915</v>
      </c>
      <c r="J36" s="41">
        <f t="shared" si="11"/>
        <v>7693.2873877701877</v>
      </c>
      <c r="K36" s="42">
        <f t="shared" si="12"/>
        <v>8483.4398404672647</v>
      </c>
      <c r="L36" s="43">
        <f t="shared" si="13"/>
        <v>10144.790734171675</v>
      </c>
      <c r="M36" s="41">
        <f t="shared" si="14"/>
        <v>9770.4749824681385</v>
      </c>
      <c r="N36" s="42">
        <f t="shared" si="15"/>
        <v>12725.159760700897</v>
      </c>
      <c r="O36" s="43">
        <f t="shared" si="16"/>
        <v>20289.581468343349</v>
      </c>
      <c r="P36" s="20"/>
      <c r="Q36" s="20"/>
      <c r="R36" s="20"/>
    </row>
    <row r="37" spans="1:18" x14ac:dyDescent="0.4">
      <c r="A37" s="7">
        <v>29</v>
      </c>
      <c r="B37" s="4">
        <v>44551</v>
      </c>
      <c r="C37" s="44">
        <v>1</v>
      </c>
      <c r="D37" s="53">
        <v>1.27</v>
      </c>
      <c r="E37" s="54">
        <v>1.5</v>
      </c>
      <c r="F37" s="55">
        <v>2</v>
      </c>
      <c r="G37" s="20">
        <f t="shared" si="2"/>
        <v>276356.11798744125</v>
      </c>
      <c r="H37" s="20">
        <f t="shared" si="3"/>
        <v>308804.27972620883</v>
      </c>
      <c r="I37" s="20">
        <f t="shared" si="4"/>
        <v>379956.22896384308</v>
      </c>
      <c r="J37" s="41">
        <f t="shared" si="11"/>
        <v>7986.401637244232</v>
      </c>
      <c r="K37" s="42">
        <f t="shared" si="12"/>
        <v>8865.1946332882908</v>
      </c>
      <c r="L37" s="43">
        <f t="shared" si="13"/>
        <v>10753.478178221974</v>
      </c>
      <c r="M37" s="41">
        <f t="shared" si="14"/>
        <v>10142.730079300174</v>
      </c>
      <c r="N37" s="42">
        <f t="shared" si="15"/>
        <v>13297.791949932436</v>
      </c>
      <c r="O37" s="43">
        <f t="shared" si="16"/>
        <v>21506.956356443949</v>
      </c>
      <c r="P37" s="20"/>
      <c r="Q37" s="20"/>
      <c r="R37" s="20"/>
    </row>
    <row r="38" spans="1:18" x14ac:dyDescent="0.4">
      <c r="A38" s="7">
        <v>30</v>
      </c>
      <c r="B38" s="4">
        <v>44553</v>
      </c>
      <c r="C38" s="44">
        <v>1</v>
      </c>
      <c r="D38" s="53">
        <v>1.27</v>
      </c>
      <c r="E38" s="54">
        <v>1.5</v>
      </c>
      <c r="F38" s="55">
        <v>2</v>
      </c>
      <c r="G38" s="20">
        <f t="shared" si="2"/>
        <v>286885.28608276276</v>
      </c>
      <c r="H38" s="20">
        <f t="shared" si="3"/>
        <v>322700.4723138882</v>
      </c>
      <c r="I38" s="20">
        <f t="shared" si="4"/>
        <v>402753.60270167369</v>
      </c>
      <c r="J38" s="41">
        <f t="shared" si="11"/>
        <v>8290.6835396232364</v>
      </c>
      <c r="K38" s="42">
        <f t="shared" si="12"/>
        <v>9264.1283917862638</v>
      </c>
      <c r="L38" s="43">
        <f t="shared" si="13"/>
        <v>11398.686868915293</v>
      </c>
      <c r="M38" s="41">
        <f t="shared" si="14"/>
        <v>10529.168095321511</v>
      </c>
      <c r="N38" s="42">
        <f t="shared" si="15"/>
        <v>13896.192587679396</v>
      </c>
      <c r="O38" s="43">
        <f t="shared" si="16"/>
        <v>22797.373737830585</v>
      </c>
      <c r="P38" s="20"/>
      <c r="Q38" s="20"/>
      <c r="R38" s="20"/>
    </row>
    <row r="39" spans="1:18" x14ac:dyDescent="0.4">
      <c r="A39" s="7">
        <v>31</v>
      </c>
      <c r="B39" s="4">
        <v>44557</v>
      </c>
      <c r="C39" s="44">
        <v>1</v>
      </c>
      <c r="D39" s="53">
        <v>1.27</v>
      </c>
      <c r="E39" s="54">
        <v>1.5</v>
      </c>
      <c r="F39" s="78">
        <v>2</v>
      </c>
      <c r="G39" s="20">
        <f t="shared" si="2"/>
        <v>297815.615482516</v>
      </c>
      <c r="H39" s="20">
        <f t="shared" si="3"/>
        <v>337221.99356801319</v>
      </c>
      <c r="I39" s="20">
        <f t="shared" si="4"/>
        <v>426918.81886377413</v>
      </c>
      <c r="J39" s="41">
        <f t="shared" si="11"/>
        <v>8606.5585824828831</v>
      </c>
      <c r="K39" s="42">
        <f t="shared" si="12"/>
        <v>9681.014169416645</v>
      </c>
      <c r="L39" s="43">
        <f t="shared" si="13"/>
        <v>12082.60808105021</v>
      </c>
      <c r="M39" s="41">
        <f t="shared" si="14"/>
        <v>10930.329399753262</v>
      </c>
      <c r="N39" s="42">
        <f t="shared" si="15"/>
        <v>14521.521254124968</v>
      </c>
      <c r="O39" s="43">
        <f t="shared" si="16"/>
        <v>24165.21616210042</v>
      </c>
      <c r="P39" s="20"/>
      <c r="Q39" s="20"/>
      <c r="R39" s="20"/>
    </row>
    <row r="40" spans="1:18" x14ac:dyDescent="0.4">
      <c r="A40" s="7">
        <v>32</v>
      </c>
      <c r="B40" s="4">
        <v>44558</v>
      </c>
      <c r="C40" s="44">
        <v>2</v>
      </c>
      <c r="D40" s="53">
        <v>1.27</v>
      </c>
      <c r="E40" s="54">
        <v>1.5</v>
      </c>
      <c r="F40" s="55">
        <v>2</v>
      </c>
      <c r="G40" s="20">
        <f t="shared" si="2"/>
        <v>309162.39043239987</v>
      </c>
      <c r="H40" s="20">
        <f t="shared" si="3"/>
        <v>352396.98327857378</v>
      </c>
      <c r="I40" s="20">
        <f t="shared" si="4"/>
        <v>452533.94799560058</v>
      </c>
      <c r="J40" s="41">
        <f t="shared" si="11"/>
        <v>8934.4684644754798</v>
      </c>
      <c r="K40" s="42">
        <f t="shared" si="12"/>
        <v>10116.659807040396</v>
      </c>
      <c r="L40" s="43">
        <f t="shared" si="13"/>
        <v>12807.564565913222</v>
      </c>
      <c r="M40" s="41">
        <f t="shared" si="14"/>
        <v>11346.77494988386</v>
      </c>
      <c r="N40" s="42">
        <f t="shared" si="15"/>
        <v>15174.989710560594</v>
      </c>
      <c r="O40" s="43">
        <f t="shared" si="16"/>
        <v>25615.129131826445</v>
      </c>
      <c r="P40" s="20"/>
      <c r="Q40" s="20"/>
      <c r="R40" s="20"/>
    </row>
    <row r="41" spans="1:18" x14ac:dyDescent="0.4">
      <c r="A41" s="7">
        <v>33</v>
      </c>
      <c r="B41" s="4">
        <v>44560</v>
      </c>
      <c r="C41" s="44">
        <v>1</v>
      </c>
      <c r="D41" s="53">
        <v>1.27</v>
      </c>
      <c r="E41" s="54">
        <v>1.5</v>
      </c>
      <c r="F41" s="73">
        <v>2</v>
      </c>
      <c r="G41" s="20">
        <f t="shared" si="2"/>
        <v>320941.47750787431</v>
      </c>
      <c r="H41" s="20">
        <f t="shared" si="3"/>
        <v>368254.8475261096</v>
      </c>
      <c r="I41" s="20">
        <f t="shared" si="4"/>
        <v>479685.98487533664</v>
      </c>
      <c r="J41" s="41">
        <f t="shared" si="11"/>
        <v>9274.8717129719953</v>
      </c>
      <c r="K41" s="42">
        <f t="shared" si="12"/>
        <v>10571.909498357212</v>
      </c>
      <c r="L41" s="43">
        <f t="shared" si="13"/>
        <v>13576.018439868018</v>
      </c>
      <c r="M41" s="41">
        <f t="shared" si="14"/>
        <v>11779.087075474434</v>
      </c>
      <c r="N41" s="42">
        <f t="shared" si="15"/>
        <v>15857.864247535817</v>
      </c>
      <c r="O41" s="43">
        <f t="shared" si="16"/>
        <v>27152.036879736035</v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>
        <f t="shared" si="11"/>
        <v>9628.2443252362282</v>
      </c>
      <c r="K42" s="42">
        <f t="shared" si="12"/>
        <v>11047.645425783288</v>
      </c>
      <c r="L42" s="43">
        <f t="shared" si="13"/>
        <v>14390.579546260098</v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32</v>
      </c>
      <c r="E59" s="1">
        <f>COUNTIF(E9:E58,1.5)</f>
        <v>31</v>
      </c>
      <c r="F59" s="6">
        <f>COUNTIF(F9:F58,2)</f>
        <v>29</v>
      </c>
      <c r="G59" s="65">
        <f>M59+G8</f>
        <v>320941.47750787437</v>
      </c>
      <c r="H59" s="18">
        <f>N59+H8</f>
        <v>368254.84752610966</v>
      </c>
      <c r="I59" s="19">
        <f>O59+I8</f>
        <v>479685.98487533664</v>
      </c>
      <c r="J59" s="62" t="s">
        <v>32</v>
      </c>
      <c r="K59" s="63">
        <f>B58-B9</f>
        <v>-44218</v>
      </c>
      <c r="L59" s="64" t="s">
        <v>33</v>
      </c>
      <c r="M59" s="74">
        <f>SUM(M9:M58)</f>
        <v>220941.47750787434</v>
      </c>
      <c r="N59" s="75">
        <f>SUM(N9:N58)</f>
        <v>268254.84752610966</v>
      </c>
      <c r="O59" s="76">
        <f>SUM(O9:O58)</f>
        <v>379685.98487533664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1</v>
      </c>
      <c r="E60" s="1">
        <f>COUNTIF(E9:E58,-1)</f>
        <v>2</v>
      </c>
      <c r="F60" s="6">
        <f>COUNTIF(F9:F58,-1)</f>
        <v>4</v>
      </c>
      <c r="G60" s="79" t="s">
        <v>31</v>
      </c>
      <c r="H60" s="80"/>
      <c r="I60" s="86"/>
      <c r="J60" s="79" t="s">
        <v>34</v>
      </c>
      <c r="K60" s="80"/>
      <c r="L60" s="86"/>
      <c r="M60" s="7"/>
      <c r="O60" s="3"/>
    </row>
    <row r="61" spans="1:15" ht="19.5" thickBot="1" x14ac:dyDescent="0.45">
      <c r="A61" s="7"/>
      <c r="B61" s="81" t="s">
        <v>36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3.2094147750787436</v>
      </c>
      <c r="H61" s="70">
        <f t="shared" ref="H61" si="21">H59/H8</f>
        <v>3.6825484752610964</v>
      </c>
      <c r="I61" s="71">
        <f>I59/I8</f>
        <v>4.7968598487533667</v>
      </c>
      <c r="J61" s="60">
        <f>(G61-100%)*30/K59</f>
        <v>-1.4989923391461014E-3</v>
      </c>
      <c r="K61" s="60">
        <f>(H61-100%)*30/K59</f>
        <v>-1.8199930855722307E-3</v>
      </c>
      <c r="L61" s="61">
        <f>(I61-100%)*30/K59</f>
        <v>-2.5760051441178029E-3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2">
        <f t="shared" ref="D62:E62" si="22">D59/(D59+D60+D61)</f>
        <v>0.96969696969696972</v>
      </c>
      <c r="E62" s="67">
        <f t="shared" si="22"/>
        <v>0.93939393939393945</v>
      </c>
      <c r="F62" s="68">
        <f>F59/(F59+F60+F61)</f>
        <v>0.87878787878787878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Q384"/>
  <sheetViews>
    <sheetView topLeftCell="A382" zoomScale="80" zoomScaleNormal="80" workbookViewId="0">
      <selection activeCell="L396" sqref="L396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1" spans="1:15" x14ac:dyDescent="0.4">
      <c r="A1" s="50" t="s">
        <v>38</v>
      </c>
      <c r="O1" s="49" t="s">
        <v>39</v>
      </c>
    </row>
    <row r="27" spans="1:15" x14ac:dyDescent="0.4">
      <c r="A27" s="50" t="s">
        <v>40</v>
      </c>
      <c r="O27" s="49" t="s">
        <v>42</v>
      </c>
    </row>
    <row r="51" spans="2:17" x14ac:dyDescent="0.4">
      <c r="B51" s="49" t="s">
        <v>44</v>
      </c>
    </row>
    <row r="52" spans="2:17" x14ac:dyDescent="0.4">
      <c r="Q52" s="49" t="s">
        <v>45</v>
      </c>
    </row>
    <row r="80" spans="2:14" x14ac:dyDescent="0.4">
      <c r="B80" s="49" t="s">
        <v>46</v>
      </c>
      <c r="I80" s="49" t="s">
        <v>46</v>
      </c>
      <c r="N80" s="49" t="s">
        <v>47</v>
      </c>
    </row>
    <row r="101" spans="2:14" x14ac:dyDescent="0.4">
      <c r="B101" s="49" t="s">
        <v>48</v>
      </c>
    </row>
    <row r="102" spans="2:14" x14ac:dyDescent="0.4">
      <c r="N102" s="49" t="s">
        <v>49</v>
      </c>
    </row>
    <row r="126" spans="2:13" x14ac:dyDescent="0.4">
      <c r="B126" s="49" t="s">
        <v>50</v>
      </c>
      <c r="M126" s="49" t="s">
        <v>51</v>
      </c>
    </row>
    <row r="147" spans="2:13" x14ac:dyDescent="0.4">
      <c r="B147" s="49" t="s">
        <v>52</v>
      </c>
      <c r="M147" s="49" t="s">
        <v>53</v>
      </c>
    </row>
    <row r="168" spans="2:14" x14ac:dyDescent="0.4">
      <c r="B168" s="49" t="s">
        <v>54</v>
      </c>
    </row>
    <row r="169" spans="2:14" x14ac:dyDescent="0.4">
      <c r="N169" s="49" t="s">
        <v>55</v>
      </c>
    </row>
    <row r="193" spans="2:14" x14ac:dyDescent="0.4">
      <c r="B193" s="49" t="s">
        <v>56</v>
      </c>
      <c r="N193" s="49" t="s">
        <v>57</v>
      </c>
    </row>
    <row r="216" spans="2:14" x14ac:dyDescent="0.4">
      <c r="B216" s="49" t="s">
        <v>58</v>
      </c>
      <c r="N216" s="49" t="s">
        <v>59</v>
      </c>
    </row>
    <row r="237" spans="2:14" x14ac:dyDescent="0.4">
      <c r="B237" s="49" t="s">
        <v>60</v>
      </c>
      <c r="N237" s="49" t="s">
        <v>61</v>
      </c>
    </row>
    <row r="263" spans="2:14" x14ac:dyDescent="0.4">
      <c r="B263" s="49" t="s">
        <v>62</v>
      </c>
      <c r="N263" s="49" t="s">
        <v>63</v>
      </c>
    </row>
    <row r="286" spans="2:14" x14ac:dyDescent="0.4">
      <c r="B286" s="49" t="s">
        <v>64</v>
      </c>
    </row>
    <row r="288" spans="2:14" x14ac:dyDescent="0.4">
      <c r="N288" s="49" t="s">
        <v>65</v>
      </c>
    </row>
    <row r="309" spans="2:14" x14ac:dyDescent="0.4">
      <c r="N309" s="49" t="s">
        <v>67</v>
      </c>
    </row>
    <row r="310" spans="2:14" x14ac:dyDescent="0.4">
      <c r="B310" s="49" t="s">
        <v>66</v>
      </c>
    </row>
    <row r="334" spans="2:14" x14ac:dyDescent="0.4">
      <c r="N334" s="49" t="s">
        <v>69</v>
      </c>
    </row>
    <row r="335" spans="2:14" x14ac:dyDescent="0.4">
      <c r="B335" s="49" t="s">
        <v>68</v>
      </c>
    </row>
    <row r="357" spans="2:14" x14ac:dyDescent="0.4">
      <c r="B357" s="49" t="s">
        <v>70</v>
      </c>
    </row>
    <row r="358" spans="2:14" x14ac:dyDescent="0.4">
      <c r="N358" s="49" t="s">
        <v>72</v>
      </c>
    </row>
    <row r="374" spans="2:3" x14ac:dyDescent="0.4">
      <c r="B374" s="49" t="s">
        <v>71</v>
      </c>
    </row>
    <row r="384" spans="2:3" x14ac:dyDescent="0.4">
      <c r="C384" s="49" t="s">
        <v>71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9" t="s">
        <v>73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28</v>
      </c>
    </row>
    <row r="12" spans="1:10" x14ac:dyDescent="0.4">
      <c r="A12" s="91" t="s">
        <v>41</v>
      </c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29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篠原光江</cp:lastModifiedBy>
  <dcterms:created xsi:type="dcterms:W3CDTF">2020-09-18T03:10:57Z</dcterms:created>
  <dcterms:modified xsi:type="dcterms:W3CDTF">2023-08-17T11:39:00Z</dcterms:modified>
</cp:coreProperties>
</file>