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y\OneDrive\デスクトップ\"/>
    </mc:Choice>
  </mc:AlternateContent>
  <xr:revisionPtr revIDLastSave="0" documentId="8_{E2D8FF6B-3251-4A06-ACB9-A261A97F584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<sst xmlns="http://schemas.openxmlformats.org/spreadsheetml/2006/main" count="98" uniqueCount="87">
  <si>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</si>
  <si>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</si>
  <si>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</si>
  <si>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</si>
  <si>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</si>
  <si>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</si>
  <si>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</si>
  <si>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</si>
  <si>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</si>
  <si>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</si>
  <si>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</si>
  <si>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</si>
  <si>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</si>
  <si>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</si>
  <si>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</si>
  <si>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</si>
  <si>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</si>
  <si>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</si>
  <si>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</si>
  <si>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</si>
  <si>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</si>
  <si>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</si>
  <si>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</si>
  <si>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</si>
  <si>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</si>
  <si>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</si>
  <si>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</si>
  <si>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</si>
  <si>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</si>
  <si>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</si>
  <si>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</si>
  <si>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</si>
  <si>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</si>
  <si>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</si>
  <si>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</si>
  <si>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</si>
  <si>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</si>
  <si>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USD/JPY</t>
    <phoneticPr fontId="1"/>
  </si>
  <si>
    <t>NO1</t>
    <phoneticPr fontId="1"/>
  </si>
  <si>
    <t>NO2</t>
    <phoneticPr fontId="1"/>
  </si>
  <si>
    <t>実体で到達していないとOKではないですよね？</t>
    <rPh sb="0" eb="2">
      <t>ジッタイ</t>
    </rPh>
    <rPh sb="3" eb="5">
      <t>トウタツ</t>
    </rPh>
    <phoneticPr fontId="1"/>
  </si>
  <si>
    <t>なかなかヒゲが３倍以上でも、後から出る足が逆に伸びてしまって有効なPBでエントリーが難しいです。</t>
    <rPh sb="8" eb="9">
      <t>バイ</t>
    </rPh>
    <rPh sb="9" eb="11">
      <t>イジョウ</t>
    </rPh>
    <rPh sb="14" eb="15">
      <t>アト</t>
    </rPh>
    <rPh sb="17" eb="18">
      <t>デ</t>
    </rPh>
    <rPh sb="19" eb="20">
      <t>アシ</t>
    </rPh>
    <rPh sb="21" eb="22">
      <t>ギャク</t>
    </rPh>
    <rPh sb="23" eb="24">
      <t>ノ</t>
    </rPh>
    <rPh sb="30" eb="32">
      <t>ユウコウ</t>
    </rPh>
    <rPh sb="42" eb="43">
      <t>ムズカ</t>
    </rPh>
    <phoneticPr fontId="1"/>
  </si>
  <si>
    <t>NO3</t>
    <phoneticPr fontId="1"/>
  </si>
  <si>
    <t>NO4</t>
    <phoneticPr fontId="1"/>
  </si>
  <si>
    <t>NO5</t>
    <phoneticPr fontId="1"/>
  </si>
  <si>
    <t>焦りすぎ</t>
    <rPh sb="0" eb="1">
      <t>アセ</t>
    </rPh>
    <phoneticPr fontId="1"/>
  </si>
  <si>
    <t>ヒゲ長ければ良いってことじゃない</t>
    <rPh sb="2" eb="3">
      <t>ナガ</t>
    </rPh>
    <rPh sb="6" eb="7">
      <t>イ</t>
    </rPh>
    <phoneticPr fontId="1"/>
  </si>
  <si>
    <t>NO6</t>
    <phoneticPr fontId="1"/>
  </si>
  <si>
    <t>NO8</t>
    <phoneticPr fontId="1"/>
  </si>
  <si>
    <t>NO7</t>
    <phoneticPr fontId="1"/>
  </si>
  <si>
    <t>NO9</t>
    <phoneticPr fontId="1"/>
  </si>
  <si>
    <t>NO10</t>
    <phoneticPr fontId="1"/>
  </si>
  <si>
    <t>NO11</t>
    <phoneticPr fontId="1"/>
  </si>
  <si>
    <t>NO12</t>
    <phoneticPr fontId="1"/>
  </si>
  <si>
    <t>NO13</t>
    <phoneticPr fontId="1"/>
  </si>
  <si>
    <t>NO14</t>
    <phoneticPr fontId="1"/>
  </si>
  <si>
    <t>NO15</t>
    <phoneticPr fontId="1"/>
  </si>
  <si>
    <t>NO16</t>
    <phoneticPr fontId="1"/>
  </si>
  <si>
    <t>もう少し待つべき</t>
    <rPh sb="2" eb="3">
      <t>スコ</t>
    </rPh>
    <rPh sb="4" eb="5">
      <t>マ</t>
    </rPh>
    <phoneticPr fontId="1"/>
  </si>
  <si>
    <t>NO17</t>
    <phoneticPr fontId="1"/>
  </si>
  <si>
    <t>NO18</t>
    <phoneticPr fontId="1"/>
  </si>
  <si>
    <t>NO19</t>
    <phoneticPr fontId="1"/>
  </si>
  <si>
    <t>NO20</t>
    <phoneticPr fontId="1"/>
  </si>
  <si>
    <t>NO21</t>
    <phoneticPr fontId="1"/>
  </si>
  <si>
    <t>NO22</t>
    <phoneticPr fontId="1"/>
  </si>
  <si>
    <t>NO23</t>
    <phoneticPr fontId="1"/>
  </si>
  <si>
    <t>NO24</t>
    <phoneticPr fontId="1"/>
  </si>
  <si>
    <t>NO25</t>
    <phoneticPr fontId="1"/>
  </si>
  <si>
    <t>NO26</t>
    <phoneticPr fontId="1"/>
  </si>
  <si>
    <t>NO27</t>
    <phoneticPr fontId="1"/>
  </si>
  <si>
    <t>NO28</t>
    <phoneticPr fontId="1"/>
  </si>
  <si>
    <t>NO29</t>
    <phoneticPr fontId="1"/>
  </si>
  <si>
    <t>NO30</t>
    <phoneticPr fontId="1"/>
  </si>
  <si>
    <t>NO31</t>
    <phoneticPr fontId="1"/>
  </si>
  <si>
    <t>NO32</t>
    <phoneticPr fontId="1"/>
  </si>
  <si>
    <t>NO33</t>
    <phoneticPr fontId="1"/>
  </si>
  <si>
    <t>NO34</t>
    <phoneticPr fontId="1"/>
  </si>
  <si>
    <t>NO35</t>
    <phoneticPr fontId="1"/>
  </si>
  <si>
    <t>NO36</t>
    <phoneticPr fontId="1"/>
  </si>
  <si>
    <t>NO37</t>
    <phoneticPr fontId="1"/>
  </si>
  <si>
    <t>NO38</t>
    <phoneticPr fontId="1"/>
  </si>
  <si>
    <t>次の足見間違えた</t>
    <rPh sb="0" eb="1">
      <t>ツギ</t>
    </rPh>
    <rPh sb="2" eb="3">
      <t>アシ</t>
    </rPh>
    <rPh sb="3" eb="6">
      <t>ミマチガ</t>
    </rPh>
    <phoneticPr fontId="1"/>
  </si>
  <si>
    <t>NO39</t>
    <phoneticPr fontId="1"/>
  </si>
  <si>
    <t>NO40</t>
    <phoneticPr fontId="1"/>
  </si>
  <si>
    <t>NO41</t>
    <phoneticPr fontId="1"/>
  </si>
  <si>
    <t>NO42</t>
    <phoneticPr fontId="1"/>
  </si>
  <si>
    <t>NO43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</si>
</sst>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5" xfId="0" applyFont="1" applyFill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41" Type="http://schemas.openxmlformats.org/officeDocument/2006/relationships/image" Target="../media/image41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12</xdr:col>
      <xdr:colOff>0</xdr:colOff>
      <xdr:row>27</xdr:row>
      <xdr:rowOff>110201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ADFB8434-2C3C-AFB8-ADA4-3A62BEA5B3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7239000" cy="4753638"/>
        </a:xfrm>
        <a:prstGeom prst="rect">
          <a:avLst/>
        </a:prstGeom>
      </xdr:spPr>
    </xdr:pic>
    <xdr:clientData/>
  </xdr:twoCellAnchor>
  <xdr:twoCellAnchor editAs="oneCell">
    <xdr:from>
      <xdr:col>14</xdr:col>
      <xdr:colOff>11906</xdr:colOff>
      <xdr:row>2</xdr:row>
      <xdr:rowOff>11906</xdr:rowOff>
    </xdr:from>
    <xdr:to>
      <xdr:col>25</xdr:col>
      <xdr:colOff>452437</xdr:colOff>
      <xdr:row>27</xdr:row>
      <xdr:rowOff>14912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B6E0643B-9F6B-DA21-9230-957AEF71FF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89156" y="369094"/>
          <a:ext cx="7250906" cy="446784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</xdr:row>
      <xdr:rowOff>35719</xdr:rowOff>
    </xdr:from>
    <xdr:to>
      <xdr:col>12</xdr:col>
      <xdr:colOff>35719</xdr:colOff>
      <xdr:row>50</xdr:row>
      <xdr:rowOff>121955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351818AA-1137-BBCF-67A3-A2A57194FC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5393532"/>
          <a:ext cx="7274719" cy="3658111"/>
        </a:xfrm>
        <a:prstGeom prst="rect">
          <a:avLst/>
        </a:prstGeom>
      </xdr:spPr>
    </xdr:pic>
    <xdr:clientData/>
  </xdr:twoCellAnchor>
  <xdr:twoCellAnchor editAs="oneCell">
    <xdr:from>
      <xdr:col>14</xdr:col>
      <xdr:colOff>1</xdr:colOff>
      <xdr:row>30</xdr:row>
      <xdr:rowOff>35718</xdr:rowOff>
    </xdr:from>
    <xdr:to>
      <xdr:col>25</xdr:col>
      <xdr:colOff>452438</xdr:colOff>
      <xdr:row>48</xdr:row>
      <xdr:rowOff>59531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C73EACDF-FF50-F7AC-3DA6-EE348347B4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477251" y="5393531"/>
          <a:ext cx="7262812" cy="3238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54</xdr:row>
      <xdr:rowOff>35719</xdr:rowOff>
    </xdr:from>
    <xdr:to>
      <xdr:col>12</xdr:col>
      <xdr:colOff>23812</xdr:colOff>
      <xdr:row>77</xdr:row>
      <xdr:rowOff>119648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D62B4951-994F-CAF8-15E3-C01E0D553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9679782"/>
          <a:ext cx="7262812" cy="4191585"/>
        </a:xfrm>
        <a:prstGeom prst="rect">
          <a:avLst/>
        </a:prstGeom>
      </xdr:spPr>
    </xdr:pic>
    <xdr:clientData/>
  </xdr:twoCellAnchor>
  <xdr:twoCellAnchor editAs="oneCell">
    <xdr:from>
      <xdr:col>13</xdr:col>
      <xdr:colOff>595313</xdr:colOff>
      <xdr:row>54</xdr:row>
      <xdr:rowOff>47625</xdr:rowOff>
    </xdr:from>
    <xdr:to>
      <xdr:col>25</xdr:col>
      <xdr:colOff>440531</xdr:colOff>
      <xdr:row>79</xdr:row>
      <xdr:rowOff>31578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4EF28280-C62E-52AE-34E5-EAF210D913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8453438" y="9691688"/>
          <a:ext cx="7274718" cy="444879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81</xdr:row>
      <xdr:rowOff>0</xdr:rowOff>
    </xdr:from>
    <xdr:to>
      <xdr:col>12</xdr:col>
      <xdr:colOff>59530</xdr:colOff>
      <xdr:row>107</xdr:row>
      <xdr:rowOff>33991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5EACA8A8-1284-B7C9-9209-090D500A12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4466094"/>
          <a:ext cx="7298530" cy="4677428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82</xdr:row>
      <xdr:rowOff>0</xdr:rowOff>
    </xdr:from>
    <xdr:to>
      <xdr:col>25</xdr:col>
      <xdr:colOff>535781</xdr:colOff>
      <xdr:row>107</xdr:row>
      <xdr:rowOff>23813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89C83D09-7003-07F9-C42A-BC315AD3D8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477250" y="14644688"/>
          <a:ext cx="7346156" cy="448865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110</xdr:row>
      <xdr:rowOff>0</xdr:rowOff>
    </xdr:from>
    <xdr:to>
      <xdr:col>12</xdr:col>
      <xdr:colOff>11906</xdr:colOff>
      <xdr:row>134</xdr:row>
      <xdr:rowOff>38704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22D777AC-A055-44E9-BD7C-67D61C0B0A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9645313"/>
          <a:ext cx="7250906" cy="4324954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110</xdr:row>
      <xdr:rowOff>0</xdr:rowOff>
    </xdr:from>
    <xdr:to>
      <xdr:col>24</xdr:col>
      <xdr:colOff>286740</xdr:colOff>
      <xdr:row>133</xdr:row>
      <xdr:rowOff>59531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1A96AC8A-3E7B-7950-E200-206EE9DEA4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858125" y="19645313"/>
          <a:ext cx="7097115" cy="416718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137</xdr:row>
      <xdr:rowOff>0</xdr:rowOff>
    </xdr:from>
    <xdr:to>
      <xdr:col>12</xdr:col>
      <xdr:colOff>20063</xdr:colOff>
      <xdr:row>159</xdr:row>
      <xdr:rowOff>157733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1FB3FB89-B52D-75E9-23BE-B55FA312DD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24467344"/>
          <a:ext cx="7259063" cy="408679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137</xdr:row>
      <xdr:rowOff>0</xdr:rowOff>
    </xdr:from>
    <xdr:to>
      <xdr:col>25</xdr:col>
      <xdr:colOff>39142</xdr:colOff>
      <xdr:row>163</xdr:row>
      <xdr:rowOff>83344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DA0CD66B-6613-73EE-22F5-4D838303ED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858125" y="24467344"/>
          <a:ext cx="7468642" cy="47267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163</xdr:row>
      <xdr:rowOff>35718</xdr:rowOff>
    </xdr:from>
    <xdr:to>
      <xdr:col>12</xdr:col>
      <xdr:colOff>315379</xdr:colOff>
      <xdr:row>189</xdr:row>
      <xdr:rowOff>33989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329A7FF4-1ADA-35C9-601D-88F17CC684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29146499"/>
          <a:ext cx="7554379" cy="4641709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166</xdr:row>
      <xdr:rowOff>107156</xdr:rowOff>
    </xdr:from>
    <xdr:to>
      <xdr:col>25</xdr:col>
      <xdr:colOff>47625</xdr:colOff>
      <xdr:row>192</xdr:row>
      <xdr:rowOff>71437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A7F9671D-D516-66E1-3D03-373301F5ED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7905750" y="29753719"/>
          <a:ext cx="7429500" cy="460771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193</xdr:row>
      <xdr:rowOff>0</xdr:rowOff>
    </xdr:from>
    <xdr:to>
      <xdr:col>12</xdr:col>
      <xdr:colOff>420169</xdr:colOff>
      <xdr:row>217</xdr:row>
      <xdr:rowOff>142875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EC6A27D3-0ED1-D29B-D195-84AB82529F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34468594"/>
          <a:ext cx="7659169" cy="442912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195</xdr:row>
      <xdr:rowOff>0</xdr:rowOff>
    </xdr:from>
    <xdr:to>
      <xdr:col>25</xdr:col>
      <xdr:colOff>524985</xdr:colOff>
      <xdr:row>220</xdr:row>
      <xdr:rowOff>107794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DF270323-1CB9-E440-8FE0-F2517B7CA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858125" y="34825781"/>
          <a:ext cx="7954485" cy="4572638"/>
        </a:xfrm>
        <a:prstGeom prst="rect">
          <a:avLst/>
        </a:prstGeom>
      </xdr:spPr>
    </xdr:pic>
    <xdr:clientData/>
  </xdr:twoCellAnchor>
  <xdr:twoCellAnchor editAs="oneCell">
    <xdr:from>
      <xdr:col>1</xdr:col>
      <xdr:colOff>-1</xdr:colOff>
      <xdr:row>222</xdr:row>
      <xdr:rowOff>0</xdr:rowOff>
    </xdr:from>
    <xdr:to>
      <xdr:col>13</xdr:col>
      <xdr:colOff>47624</xdr:colOff>
      <xdr:row>244</xdr:row>
      <xdr:rowOff>176786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FF5ED530-3A99-ED4F-2D07-CCABD3E2AF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500062" y="39647813"/>
          <a:ext cx="7405687" cy="4105848"/>
        </a:xfrm>
        <a:prstGeom prst="rect">
          <a:avLst/>
        </a:prstGeom>
      </xdr:spPr>
    </xdr:pic>
    <xdr:clientData/>
  </xdr:twoCellAnchor>
  <xdr:twoCellAnchor editAs="oneCell">
    <xdr:from>
      <xdr:col>13</xdr:col>
      <xdr:colOff>607219</xdr:colOff>
      <xdr:row>223</xdr:row>
      <xdr:rowOff>23812</xdr:rowOff>
    </xdr:from>
    <xdr:to>
      <xdr:col>24</xdr:col>
      <xdr:colOff>293801</xdr:colOff>
      <xdr:row>244</xdr:row>
      <xdr:rowOff>178593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1EB590A4-D1B0-4CDC-1EEF-9274D5E7CE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8465344" y="39850218"/>
          <a:ext cx="6496957" cy="3905250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488156</xdr:colOff>
      <xdr:row>248</xdr:row>
      <xdr:rowOff>107156</xdr:rowOff>
    </xdr:from>
    <xdr:to>
      <xdr:col>13</xdr:col>
      <xdr:colOff>71437</xdr:colOff>
      <xdr:row>270</xdr:row>
      <xdr:rowOff>93414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A5B2CCDA-B8C4-9152-41B8-702D4C9220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488156" y="44398406"/>
          <a:ext cx="7441406" cy="3915321"/>
        </a:xfrm>
        <a:prstGeom prst="rect">
          <a:avLst/>
        </a:prstGeom>
      </xdr:spPr>
    </xdr:pic>
    <xdr:clientData/>
  </xdr:twoCellAnchor>
  <xdr:twoCellAnchor editAs="oneCell">
    <xdr:from>
      <xdr:col>13</xdr:col>
      <xdr:colOff>595311</xdr:colOff>
      <xdr:row>248</xdr:row>
      <xdr:rowOff>35719</xdr:rowOff>
    </xdr:from>
    <xdr:to>
      <xdr:col>24</xdr:col>
      <xdr:colOff>226217</xdr:colOff>
      <xdr:row>270</xdr:row>
      <xdr:rowOff>47625</xdr:rowOff>
    </xdr:to>
    <xdr:pic>
      <xdr:nvPicPr>
        <xdr:cNvPr id="45" name="図 44">
          <a:extLst>
            <a:ext uri="{FF2B5EF4-FFF2-40B4-BE49-F238E27FC236}">
              <a16:creationId xmlns:a16="http://schemas.microsoft.com/office/drawing/2014/main" id="{D9C12C14-9A49-3D23-8CA4-50764FC91A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8453436" y="44326969"/>
          <a:ext cx="6441281" cy="3940969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273</xdr:row>
      <xdr:rowOff>59531</xdr:rowOff>
    </xdr:from>
    <xdr:to>
      <xdr:col>13</xdr:col>
      <xdr:colOff>119063</xdr:colOff>
      <xdr:row>297</xdr:row>
      <xdr:rowOff>2971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8F7E3566-0ED1-95EA-8329-791A4CDCCA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547688" y="48815625"/>
          <a:ext cx="7429500" cy="422969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273</xdr:row>
      <xdr:rowOff>142875</xdr:rowOff>
    </xdr:from>
    <xdr:to>
      <xdr:col>24</xdr:col>
      <xdr:colOff>369094</xdr:colOff>
      <xdr:row>297</xdr:row>
      <xdr:rowOff>10105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85DCCC32-6010-456D-530C-6A480FDC56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8477250" y="48898969"/>
          <a:ext cx="6560344" cy="4153480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476250</xdr:colOff>
      <xdr:row>300</xdr:row>
      <xdr:rowOff>35718</xdr:rowOff>
    </xdr:from>
    <xdr:to>
      <xdr:col>13</xdr:col>
      <xdr:colOff>35719</xdr:colOff>
      <xdr:row>322</xdr:row>
      <xdr:rowOff>164871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7374DD46-E44A-AB8A-E1F4-72C8BE5855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476250" y="53613843"/>
          <a:ext cx="7417594" cy="4058216"/>
        </a:xfrm>
        <a:prstGeom prst="rect">
          <a:avLst/>
        </a:prstGeom>
      </xdr:spPr>
    </xdr:pic>
    <xdr:clientData/>
  </xdr:twoCellAnchor>
  <xdr:twoCellAnchor editAs="oneCell">
    <xdr:from>
      <xdr:col>13</xdr:col>
      <xdr:colOff>607219</xdr:colOff>
      <xdr:row>300</xdr:row>
      <xdr:rowOff>47625</xdr:rowOff>
    </xdr:from>
    <xdr:to>
      <xdr:col>24</xdr:col>
      <xdr:colOff>238125</xdr:colOff>
      <xdr:row>324</xdr:row>
      <xdr:rowOff>143487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6433779C-1BB9-267B-CDBA-60A09853C8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8465344" y="53625750"/>
          <a:ext cx="6441281" cy="4382112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476250</xdr:colOff>
      <xdr:row>326</xdr:row>
      <xdr:rowOff>0</xdr:rowOff>
    </xdr:from>
    <xdr:to>
      <xdr:col>13</xdr:col>
      <xdr:colOff>47625</xdr:colOff>
      <xdr:row>348</xdr:row>
      <xdr:rowOff>176786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B11EBD08-1151-52AF-1072-2154C3CE3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476250" y="58221563"/>
          <a:ext cx="7429500" cy="4105848"/>
        </a:xfrm>
        <a:prstGeom prst="rect">
          <a:avLst/>
        </a:prstGeom>
      </xdr:spPr>
    </xdr:pic>
    <xdr:clientData/>
  </xdr:twoCellAnchor>
  <xdr:twoCellAnchor editAs="oneCell">
    <xdr:from>
      <xdr:col>14</xdr:col>
      <xdr:colOff>23813</xdr:colOff>
      <xdr:row>327</xdr:row>
      <xdr:rowOff>35718</xdr:rowOff>
    </xdr:from>
    <xdr:to>
      <xdr:col>24</xdr:col>
      <xdr:colOff>202407</xdr:colOff>
      <xdr:row>348</xdr:row>
      <xdr:rowOff>171991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AEDC8FBD-43B3-2DCB-715B-37647BB998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8501063" y="58435874"/>
          <a:ext cx="6369844" cy="3886742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</xdr:colOff>
      <xdr:row>352</xdr:row>
      <xdr:rowOff>23812</xdr:rowOff>
    </xdr:from>
    <xdr:to>
      <xdr:col>13</xdr:col>
      <xdr:colOff>83344</xdr:colOff>
      <xdr:row>374</xdr:row>
      <xdr:rowOff>57702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C09B63EF-6ADE-460A-825E-F038EADD04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511969" y="62888812"/>
          <a:ext cx="7429500" cy="3962953"/>
        </a:xfrm>
        <a:prstGeom prst="rect">
          <a:avLst/>
        </a:prstGeom>
      </xdr:spPr>
    </xdr:pic>
    <xdr:clientData/>
  </xdr:twoCellAnchor>
  <xdr:twoCellAnchor editAs="oneCell">
    <xdr:from>
      <xdr:col>14</xdr:col>
      <xdr:colOff>11906</xdr:colOff>
      <xdr:row>352</xdr:row>
      <xdr:rowOff>35719</xdr:rowOff>
    </xdr:from>
    <xdr:to>
      <xdr:col>25</xdr:col>
      <xdr:colOff>165278</xdr:colOff>
      <xdr:row>374</xdr:row>
      <xdr:rowOff>83343</xdr:rowOff>
    </xdr:to>
    <xdr:pic>
      <xdr:nvPicPr>
        <xdr:cNvPr id="53" name="図 52">
          <a:extLst>
            <a:ext uri="{FF2B5EF4-FFF2-40B4-BE49-F238E27FC236}">
              <a16:creationId xmlns:a16="http://schemas.microsoft.com/office/drawing/2014/main" id="{60566257-D6DF-1745-568D-175A595035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8489156" y="62900719"/>
          <a:ext cx="6963747" cy="3976687"/>
        </a:xfrm>
        <a:prstGeom prst="rect">
          <a:avLst/>
        </a:prstGeom>
      </xdr:spPr>
    </xdr:pic>
    <xdr:clientData/>
  </xdr:twoCellAnchor>
  <xdr:twoCellAnchor editAs="oneCell">
    <xdr:from>
      <xdr:col>0</xdr:col>
      <xdr:colOff>476249</xdr:colOff>
      <xdr:row>377</xdr:row>
      <xdr:rowOff>11906</xdr:rowOff>
    </xdr:from>
    <xdr:to>
      <xdr:col>13</xdr:col>
      <xdr:colOff>23811</xdr:colOff>
      <xdr:row>398</xdr:row>
      <xdr:rowOff>43390</xdr:rowOff>
    </xdr:to>
    <xdr:pic>
      <xdr:nvPicPr>
        <xdr:cNvPr id="54" name="図 53">
          <a:extLst>
            <a:ext uri="{FF2B5EF4-FFF2-40B4-BE49-F238E27FC236}">
              <a16:creationId xmlns:a16="http://schemas.microsoft.com/office/drawing/2014/main" id="{2C12C628-CEB1-2CCB-991B-C9BD0572C8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476249" y="67341750"/>
          <a:ext cx="7405687" cy="3781953"/>
        </a:xfrm>
        <a:prstGeom prst="rect">
          <a:avLst/>
        </a:prstGeom>
      </xdr:spPr>
    </xdr:pic>
    <xdr:clientData/>
  </xdr:twoCellAnchor>
  <xdr:twoCellAnchor editAs="oneCell">
    <xdr:from>
      <xdr:col>14</xdr:col>
      <xdr:colOff>11906</xdr:colOff>
      <xdr:row>377</xdr:row>
      <xdr:rowOff>35719</xdr:rowOff>
    </xdr:from>
    <xdr:to>
      <xdr:col>27</xdr:col>
      <xdr:colOff>489346</xdr:colOff>
      <xdr:row>400</xdr:row>
      <xdr:rowOff>35719</xdr:rowOff>
    </xdr:to>
    <xdr:pic>
      <xdr:nvPicPr>
        <xdr:cNvPr id="55" name="図 54">
          <a:extLst>
            <a:ext uri="{FF2B5EF4-FFF2-40B4-BE49-F238E27FC236}">
              <a16:creationId xmlns:a16="http://schemas.microsoft.com/office/drawing/2014/main" id="{F84A3AF4-4384-DA5C-F332-B1D0F0C051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8489156" y="67365563"/>
          <a:ext cx="8526065" cy="4107656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488155</xdr:colOff>
      <xdr:row>400</xdr:row>
      <xdr:rowOff>178593</xdr:rowOff>
    </xdr:from>
    <xdr:to>
      <xdr:col>13</xdr:col>
      <xdr:colOff>23811</xdr:colOff>
      <xdr:row>420</xdr:row>
      <xdr:rowOff>178593</xdr:rowOff>
    </xdr:to>
    <xdr:pic>
      <xdr:nvPicPr>
        <xdr:cNvPr id="56" name="図 55">
          <a:extLst>
            <a:ext uri="{FF2B5EF4-FFF2-40B4-BE49-F238E27FC236}">
              <a16:creationId xmlns:a16="http://schemas.microsoft.com/office/drawing/2014/main" id="{5C249BF1-4FF1-9A16-2DDD-4E305C170C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488155" y="71616093"/>
          <a:ext cx="7393781" cy="3571875"/>
        </a:xfrm>
        <a:prstGeom prst="rect">
          <a:avLst/>
        </a:prstGeom>
      </xdr:spPr>
    </xdr:pic>
    <xdr:clientData/>
  </xdr:twoCellAnchor>
  <xdr:twoCellAnchor editAs="oneCell">
    <xdr:from>
      <xdr:col>14</xdr:col>
      <xdr:colOff>47625</xdr:colOff>
      <xdr:row>402</xdr:row>
      <xdr:rowOff>35718</xdr:rowOff>
    </xdr:from>
    <xdr:to>
      <xdr:col>24</xdr:col>
      <xdr:colOff>416719</xdr:colOff>
      <xdr:row>421</xdr:row>
      <xdr:rowOff>47624</xdr:rowOff>
    </xdr:to>
    <xdr:pic>
      <xdr:nvPicPr>
        <xdr:cNvPr id="57" name="図 56">
          <a:extLst>
            <a:ext uri="{FF2B5EF4-FFF2-40B4-BE49-F238E27FC236}">
              <a16:creationId xmlns:a16="http://schemas.microsoft.com/office/drawing/2014/main" id="{874FE3F3-99FC-29AE-7CA2-9EE4528088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8524875" y="71830406"/>
          <a:ext cx="6560344" cy="3405187"/>
        </a:xfrm>
        <a:prstGeom prst="rect">
          <a:avLst/>
        </a:prstGeom>
      </xdr:spPr>
    </xdr:pic>
    <xdr:clientData/>
  </xdr:twoCellAnchor>
  <xdr:twoCellAnchor editAs="oneCell">
    <xdr:from>
      <xdr:col>0</xdr:col>
      <xdr:colOff>35719</xdr:colOff>
      <xdr:row>424</xdr:row>
      <xdr:rowOff>23812</xdr:rowOff>
    </xdr:from>
    <xdr:to>
      <xdr:col>11</xdr:col>
      <xdr:colOff>84275</xdr:colOff>
      <xdr:row>447</xdr:row>
      <xdr:rowOff>47625</xdr:rowOff>
    </xdr:to>
    <xdr:pic>
      <xdr:nvPicPr>
        <xdr:cNvPr id="59" name="図 58">
          <a:extLst>
            <a:ext uri="{FF2B5EF4-FFF2-40B4-BE49-F238E27FC236}">
              <a16:creationId xmlns:a16="http://schemas.microsoft.com/office/drawing/2014/main" id="{26BA4451-1472-9344-C30E-6B3B7E377B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35719" y="75747562"/>
          <a:ext cx="6668431" cy="4131469"/>
        </a:xfrm>
        <a:prstGeom prst="rect">
          <a:avLst/>
        </a:prstGeom>
      </xdr:spPr>
    </xdr:pic>
    <xdr:clientData/>
  </xdr:twoCellAnchor>
  <xdr:twoCellAnchor editAs="oneCell">
    <xdr:from>
      <xdr:col>12</xdr:col>
      <xdr:colOff>95250</xdr:colOff>
      <xdr:row>424</xdr:row>
      <xdr:rowOff>11906</xdr:rowOff>
    </xdr:from>
    <xdr:to>
      <xdr:col>23</xdr:col>
      <xdr:colOff>439148</xdr:colOff>
      <xdr:row>447</xdr:row>
      <xdr:rowOff>35719</xdr:rowOff>
    </xdr:to>
    <xdr:pic>
      <xdr:nvPicPr>
        <xdr:cNvPr id="60" name="図 59">
          <a:extLst>
            <a:ext uri="{FF2B5EF4-FFF2-40B4-BE49-F238E27FC236}">
              <a16:creationId xmlns:a16="http://schemas.microsoft.com/office/drawing/2014/main" id="{2144F556-6944-45EA-042A-52F0CCE6BF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7334250" y="75735656"/>
          <a:ext cx="7154273" cy="413146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450</xdr:row>
      <xdr:rowOff>0</xdr:rowOff>
    </xdr:from>
    <xdr:to>
      <xdr:col>11</xdr:col>
      <xdr:colOff>11906</xdr:colOff>
      <xdr:row>470</xdr:row>
      <xdr:rowOff>48130</xdr:rowOff>
    </xdr:to>
    <xdr:pic>
      <xdr:nvPicPr>
        <xdr:cNvPr id="61" name="図 60">
          <a:extLst>
            <a:ext uri="{FF2B5EF4-FFF2-40B4-BE49-F238E27FC236}">
              <a16:creationId xmlns:a16="http://schemas.microsoft.com/office/drawing/2014/main" id="{69F0C8EF-0CF2-798D-9BCD-F11190A55C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0" y="80367188"/>
          <a:ext cx="6631781" cy="3620005"/>
        </a:xfrm>
        <a:prstGeom prst="rect">
          <a:avLst/>
        </a:prstGeom>
      </xdr:spPr>
    </xdr:pic>
    <xdr:clientData/>
  </xdr:twoCellAnchor>
  <xdr:twoCellAnchor editAs="oneCell">
    <xdr:from>
      <xdr:col>12</xdr:col>
      <xdr:colOff>35719</xdr:colOff>
      <xdr:row>450</xdr:row>
      <xdr:rowOff>0</xdr:rowOff>
    </xdr:from>
    <xdr:to>
      <xdr:col>23</xdr:col>
      <xdr:colOff>477181</xdr:colOff>
      <xdr:row>473</xdr:row>
      <xdr:rowOff>122034</xdr:rowOff>
    </xdr:to>
    <xdr:pic>
      <xdr:nvPicPr>
        <xdr:cNvPr id="62" name="図 61">
          <a:extLst>
            <a:ext uri="{FF2B5EF4-FFF2-40B4-BE49-F238E27FC236}">
              <a16:creationId xmlns:a16="http://schemas.microsoft.com/office/drawing/2014/main" id="{942B2D28-B63D-0822-CD5D-19C4CC4A7B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7274719" y="80367188"/>
          <a:ext cx="7251837" cy="4229690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474</xdr:row>
      <xdr:rowOff>0</xdr:rowOff>
    </xdr:from>
    <xdr:to>
      <xdr:col>11</xdr:col>
      <xdr:colOff>523876</xdr:colOff>
      <xdr:row>494</xdr:row>
      <xdr:rowOff>59531</xdr:rowOff>
    </xdr:to>
    <xdr:pic>
      <xdr:nvPicPr>
        <xdr:cNvPr id="63" name="図 62">
          <a:extLst>
            <a:ext uri="{FF2B5EF4-FFF2-40B4-BE49-F238E27FC236}">
              <a16:creationId xmlns:a16="http://schemas.microsoft.com/office/drawing/2014/main" id="{8307E7DA-C75D-3D93-2B48-D5BCF80F8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1" y="84653438"/>
          <a:ext cx="7143750" cy="3631406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475</xdr:row>
      <xdr:rowOff>178593</xdr:rowOff>
    </xdr:from>
    <xdr:to>
      <xdr:col>24</xdr:col>
      <xdr:colOff>153372</xdr:colOff>
      <xdr:row>494</xdr:row>
      <xdr:rowOff>166686</xdr:rowOff>
    </xdr:to>
    <xdr:pic>
      <xdr:nvPicPr>
        <xdr:cNvPr id="64" name="図 63">
          <a:extLst>
            <a:ext uri="{FF2B5EF4-FFF2-40B4-BE49-F238E27FC236}">
              <a16:creationId xmlns:a16="http://schemas.microsoft.com/office/drawing/2014/main" id="{4B27066F-CECC-C2A0-9A69-2455C80F35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7858125" y="85010624"/>
          <a:ext cx="6963747" cy="3381375"/>
        </a:xfrm>
        <a:prstGeom prst="rect">
          <a:avLst/>
        </a:prstGeom>
      </xdr:spPr>
    </xdr:pic>
    <xdr:clientData/>
  </xdr:twoCellAnchor>
  <xdr:twoCellAnchor editAs="oneCell">
    <xdr:from>
      <xdr:col>13</xdr:col>
      <xdr:colOff>35719</xdr:colOff>
      <xdr:row>497</xdr:row>
      <xdr:rowOff>35719</xdr:rowOff>
    </xdr:from>
    <xdr:to>
      <xdr:col>24</xdr:col>
      <xdr:colOff>333374</xdr:colOff>
      <xdr:row>517</xdr:row>
      <xdr:rowOff>107156</xdr:rowOff>
    </xdr:to>
    <xdr:pic>
      <xdr:nvPicPr>
        <xdr:cNvPr id="65" name="図 64">
          <a:extLst>
            <a:ext uri="{FF2B5EF4-FFF2-40B4-BE49-F238E27FC236}">
              <a16:creationId xmlns:a16="http://schemas.microsoft.com/office/drawing/2014/main" id="{4D1EE9A8-29E8-ED9C-CE99-DC312855E5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7893844" y="88796813"/>
          <a:ext cx="7108030" cy="364331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521</xdr:row>
      <xdr:rowOff>11906</xdr:rowOff>
    </xdr:from>
    <xdr:to>
      <xdr:col>10</xdr:col>
      <xdr:colOff>309562</xdr:colOff>
      <xdr:row>541</xdr:row>
      <xdr:rowOff>83343</xdr:rowOff>
    </xdr:to>
    <xdr:pic>
      <xdr:nvPicPr>
        <xdr:cNvPr id="66" name="図 65">
          <a:extLst>
            <a:ext uri="{FF2B5EF4-FFF2-40B4-BE49-F238E27FC236}">
              <a16:creationId xmlns:a16="http://schemas.microsoft.com/office/drawing/2014/main" id="{E6F487A9-9C31-BE2C-F627-D429460AC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0" y="93059250"/>
          <a:ext cx="6310312" cy="364331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497</xdr:row>
      <xdr:rowOff>0</xdr:rowOff>
    </xdr:from>
    <xdr:to>
      <xdr:col>11</xdr:col>
      <xdr:colOff>59531</xdr:colOff>
      <xdr:row>516</xdr:row>
      <xdr:rowOff>130969</xdr:rowOff>
    </xdr:to>
    <xdr:pic>
      <xdr:nvPicPr>
        <xdr:cNvPr id="67" name="図 66">
          <a:extLst>
            <a:ext uri="{FF2B5EF4-FFF2-40B4-BE49-F238E27FC236}">
              <a16:creationId xmlns:a16="http://schemas.microsoft.com/office/drawing/2014/main" id="{414B44C2-1D4D-770A-EB77-3B82F0897D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0" y="88761094"/>
          <a:ext cx="6679406" cy="3524250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519</xdr:row>
      <xdr:rowOff>178593</xdr:rowOff>
    </xdr:from>
    <xdr:to>
      <xdr:col>22</xdr:col>
      <xdr:colOff>571500</xdr:colOff>
      <xdr:row>541</xdr:row>
      <xdr:rowOff>95249</xdr:rowOff>
    </xdr:to>
    <xdr:pic>
      <xdr:nvPicPr>
        <xdr:cNvPr id="68" name="図 67">
          <a:extLst>
            <a:ext uri="{FF2B5EF4-FFF2-40B4-BE49-F238E27FC236}">
              <a16:creationId xmlns:a16="http://schemas.microsoft.com/office/drawing/2014/main" id="{0F4BFDB8-7AFD-C6C1-B4F6-4065DB7A31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7239000" y="92868749"/>
          <a:ext cx="6762750" cy="384571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544</xdr:row>
      <xdr:rowOff>0</xdr:rowOff>
    </xdr:from>
    <xdr:to>
      <xdr:col>11</xdr:col>
      <xdr:colOff>296240</xdr:colOff>
      <xdr:row>565</xdr:row>
      <xdr:rowOff>166687</xdr:rowOff>
    </xdr:to>
    <xdr:pic>
      <xdr:nvPicPr>
        <xdr:cNvPr id="69" name="図 68">
          <a:extLst>
            <a:ext uri="{FF2B5EF4-FFF2-40B4-BE49-F238E27FC236}">
              <a16:creationId xmlns:a16="http://schemas.microsoft.com/office/drawing/2014/main" id="{5EEDDA72-8B27-125D-4AEF-F0FFAB16C3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0" y="97155000"/>
          <a:ext cx="6916115" cy="39171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52" sqref="F52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9" t="s">
        <v>3</v>
      </c>
      <c r="H6" s="80"/>
      <c r="I6" s="86"/>
      <c r="J6" s="79" t="s">
        <v>24</v>
      </c>
      <c r="K6" s="80"/>
      <c r="L6" s="86"/>
      <c r="M6" s="79" t="s">
        <v>25</v>
      </c>
      <c r="N6" s="80"/>
      <c r="O6" s="86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24</v>
      </c>
      <c r="K8" s="84"/>
      <c r="L8" s="85"/>
      <c r="M8" s="83"/>
      <c r="N8" s="84"/>
      <c r="O8" s="85"/>
    </row>
    <row r="9" spans="1:18" x14ac:dyDescent="0.4">
      <c r="A9" s="7">
        <v>1</v>
      </c>
      <c r="B9" s="21">
        <v>43865</v>
      </c>
      <c r="C9" s="47">
        <v>1</v>
      </c>
      <c r="D9" s="51">
        <v>1.27</v>
      </c>
      <c r="E9" s="52">
        <v>1.5</v>
      </c>
      <c r="F9" s="77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>
        <v>43889</v>
      </c>
      <c r="C10" s="44">
        <v>2</v>
      </c>
      <c r="D10" s="53">
        <v>1.27</v>
      </c>
      <c r="E10" s="54">
        <v>1.5</v>
      </c>
      <c r="F10" s="78">
        <v>2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112360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6360</v>
      </c>
      <c r="P10" s="20"/>
      <c r="Q10" s="20"/>
      <c r="R10" s="20"/>
    </row>
    <row r="11" spans="1:18" x14ac:dyDescent="0.4">
      <c r="A11" s="7">
        <v>3</v>
      </c>
      <c r="B11" s="4">
        <v>43907</v>
      </c>
      <c r="C11" s="44">
        <v>1</v>
      </c>
      <c r="D11" s="53">
        <v>1.27</v>
      </c>
      <c r="E11" s="54">
        <v>1.5</v>
      </c>
      <c r="F11" s="73">
        <v>2</v>
      </c>
      <c r="G11" s="20">
        <f t="shared" si="2"/>
        <v>111871.01363409999</v>
      </c>
      <c r="H11" s="20">
        <f t="shared" si="3"/>
        <v>114116.6125</v>
      </c>
      <c r="I11" s="20">
        <f t="shared" si="4"/>
        <v>119101.6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3370.7999999999997</v>
      </c>
      <c r="M11" s="41">
        <f t="shared" si="8"/>
        <v>4105.8526340999997</v>
      </c>
      <c r="N11" s="42">
        <f t="shared" si="9"/>
        <v>4914.1124999999993</v>
      </c>
      <c r="O11" s="43">
        <f t="shared" si="10"/>
        <v>6741.5999999999995</v>
      </c>
      <c r="P11" s="20"/>
      <c r="Q11" s="20"/>
      <c r="R11" s="20"/>
    </row>
    <row r="12" spans="1:18" x14ac:dyDescent="0.4">
      <c r="A12" s="7">
        <v>4</v>
      </c>
      <c r="B12" s="4">
        <v>43913</v>
      </c>
      <c r="C12" s="44">
        <v>1</v>
      </c>
      <c r="D12" s="53">
        <v>-1</v>
      </c>
      <c r="E12" s="54">
        <v>-1</v>
      </c>
      <c r="F12" s="55">
        <v>-1</v>
      </c>
      <c r="G12" s="20">
        <f t="shared" si="2"/>
        <v>108514.88322507699</v>
      </c>
      <c r="H12" s="20">
        <f t="shared" si="3"/>
        <v>110693.11412500001</v>
      </c>
      <c r="I12" s="20">
        <f t="shared" si="4"/>
        <v>115528.55200000001</v>
      </c>
      <c r="J12" s="41">
        <f t="shared" si="5"/>
        <v>3356.1304090229996</v>
      </c>
      <c r="K12" s="42">
        <f t="shared" si="6"/>
        <v>3423.4983750000001</v>
      </c>
      <c r="L12" s="43">
        <f t="shared" si="7"/>
        <v>3573.0480000000002</v>
      </c>
      <c r="M12" s="41">
        <f t="shared" si="8"/>
        <v>-3356.1304090229996</v>
      </c>
      <c r="N12" s="42">
        <f t="shared" si="9"/>
        <v>-3423.4983750000001</v>
      </c>
      <c r="O12" s="43">
        <f t="shared" si="10"/>
        <v>-3573.0480000000002</v>
      </c>
      <c r="P12" s="20" t="s">
        <v>45</v>
      </c>
      <c r="Q12" s="20"/>
      <c r="R12" s="20"/>
    </row>
    <row r="13" spans="1:18" x14ac:dyDescent="0.4">
      <c r="A13" s="7">
        <v>5</v>
      </c>
      <c r="B13" s="4">
        <v>43938</v>
      </c>
      <c r="C13" s="44">
        <v>1</v>
      </c>
      <c r="D13" s="53">
        <v>-1</v>
      </c>
      <c r="E13" s="54">
        <v>-1</v>
      </c>
      <c r="F13" s="73">
        <v>-1</v>
      </c>
      <c r="G13" s="20">
        <f t="shared" si="2"/>
        <v>105259.43672832468</v>
      </c>
      <c r="H13" s="20">
        <f t="shared" si="3"/>
        <v>107372.32070125001</v>
      </c>
      <c r="I13" s="20">
        <f t="shared" si="4"/>
        <v>112062.69544000001</v>
      </c>
      <c r="J13" s="41">
        <f t="shared" ref="J13:J58" si="11">IF(G12="","",G12*0.03)</f>
        <v>3255.4464967523095</v>
      </c>
      <c r="K13" s="42">
        <f t="shared" ref="K13:K58" si="12">IF(H12="","",H12*0.03)</f>
        <v>3320.7934237499999</v>
      </c>
      <c r="L13" s="43">
        <f t="shared" ref="L13:L58" si="13">IF(I12="","",I12*0.03)</f>
        <v>3465.8565600000002</v>
      </c>
      <c r="M13" s="41">
        <f t="shared" ref="M13:M58" si="14">IF(D13="","",J13*D13)</f>
        <v>-3255.4464967523095</v>
      </c>
      <c r="N13" s="42">
        <f t="shared" ref="N13:N58" si="15">IF(E13="","",K13*E13)</f>
        <v>-3320.7934237499999</v>
      </c>
      <c r="O13" s="43">
        <f t="shared" ref="O13:O58" si="16">IF(F13="","",L13*F13)</f>
        <v>-3465.8565600000002</v>
      </c>
      <c r="P13" s="20" t="s">
        <v>46</v>
      </c>
      <c r="Q13" s="20"/>
      <c r="R13" s="20"/>
    </row>
    <row r="14" spans="1:18" x14ac:dyDescent="0.4">
      <c r="A14" s="7">
        <v>6</v>
      </c>
      <c r="B14" s="4">
        <v>43956</v>
      </c>
      <c r="C14" s="44">
        <v>2</v>
      </c>
      <c r="D14" s="53">
        <v>1.27</v>
      </c>
      <c r="E14" s="54">
        <v>1.5</v>
      </c>
      <c r="F14" s="55">
        <v>2</v>
      </c>
      <c r="G14" s="20">
        <f t="shared" si="2"/>
        <v>109269.82126767385</v>
      </c>
      <c r="H14" s="20">
        <f t="shared" si="3"/>
        <v>112204.07513280626</v>
      </c>
      <c r="I14" s="20">
        <f t="shared" si="4"/>
        <v>118786.45716640001</v>
      </c>
      <c r="J14" s="41">
        <f t="shared" si="11"/>
        <v>3157.7831018497404</v>
      </c>
      <c r="K14" s="42">
        <f t="shared" si="12"/>
        <v>3221.1696210374998</v>
      </c>
      <c r="L14" s="43">
        <f t="shared" si="13"/>
        <v>3361.8808632</v>
      </c>
      <c r="M14" s="41">
        <f t="shared" si="14"/>
        <v>4010.3845393491706</v>
      </c>
      <c r="N14" s="42">
        <f t="shared" si="15"/>
        <v>4831.75443155625</v>
      </c>
      <c r="O14" s="43">
        <f t="shared" si="16"/>
        <v>6723.7617264</v>
      </c>
      <c r="P14" s="20"/>
      <c r="Q14" s="20"/>
      <c r="R14" s="20"/>
    </row>
    <row r="15" spans="1:18" x14ac:dyDescent="0.4">
      <c r="A15" s="7">
        <v>7</v>
      </c>
      <c r="B15" s="4">
        <v>43980</v>
      </c>
      <c r="C15" s="44">
        <v>2</v>
      </c>
      <c r="D15" s="53">
        <v>1.27</v>
      </c>
      <c r="E15" s="54">
        <v>1.5</v>
      </c>
      <c r="F15" s="55">
        <v>2</v>
      </c>
      <c r="G15" s="20">
        <f t="shared" si="2"/>
        <v>113433.00145797222</v>
      </c>
      <c r="H15" s="20">
        <f t="shared" si="3"/>
        <v>117253.25851378254</v>
      </c>
      <c r="I15" s="20">
        <f t="shared" si="4"/>
        <v>125913.64459638401</v>
      </c>
      <c r="J15" s="41">
        <f t="shared" si="11"/>
        <v>3278.0946380302153</v>
      </c>
      <c r="K15" s="42">
        <f t="shared" si="12"/>
        <v>3366.1222539841879</v>
      </c>
      <c r="L15" s="43">
        <f t="shared" si="13"/>
        <v>3563.5937149920001</v>
      </c>
      <c r="M15" s="41">
        <f t="shared" si="14"/>
        <v>4163.1801902983734</v>
      </c>
      <c r="N15" s="42">
        <f t="shared" si="15"/>
        <v>5049.183380976282</v>
      </c>
      <c r="O15" s="43">
        <f t="shared" si="16"/>
        <v>7127.1874299840001</v>
      </c>
      <c r="P15" s="20"/>
      <c r="Q15" s="20"/>
      <c r="R15" s="20"/>
    </row>
    <row r="16" spans="1:18" x14ac:dyDescent="0.4">
      <c r="A16" s="7">
        <v>8</v>
      </c>
      <c r="B16" s="4">
        <v>44009</v>
      </c>
      <c r="C16" s="44">
        <v>1</v>
      </c>
      <c r="D16" s="53">
        <v>1.27</v>
      </c>
      <c r="E16" s="54">
        <v>1.5</v>
      </c>
      <c r="F16" s="55">
        <v>2</v>
      </c>
      <c r="G16" s="20">
        <f t="shared" si="2"/>
        <v>117754.79881352096</v>
      </c>
      <c r="H16" s="20">
        <f t="shared" si="3"/>
        <v>122529.65514690275</v>
      </c>
      <c r="I16" s="20">
        <f t="shared" si="4"/>
        <v>133468.46327216705</v>
      </c>
      <c r="J16" s="41">
        <f t="shared" si="11"/>
        <v>3402.9900437391666</v>
      </c>
      <c r="K16" s="42">
        <f t="shared" si="12"/>
        <v>3517.5977554134761</v>
      </c>
      <c r="L16" s="43">
        <f t="shared" si="13"/>
        <v>3777.40933789152</v>
      </c>
      <c r="M16" s="41">
        <f t="shared" si="14"/>
        <v>4321.7973555487415</v>
      </c>
      <c r="N16" s="42">
        <f t="shared" si="15"/>
        <v>5276.3966331202137</v>
      </c>
      <c r="O16" s="43">
        <f t="shared" si="16"/>
        <v>7554.8186757830399</v>
      </c>
      <c r="P16" s="20"/>
      <c r="Q16" s="20"/>
      <c r="R16" s="20"/>
    </row>
    <row r="17" spans="1:18" x14ac:dyDescent="0.4">
      <c r="A17" s="7">
        <v>9</v>
      </c>
      <c r="B17" s="4">
        <v>44042</v>
      </c>
      <c r="C17" s="44">
        <v>2</v>
      </c>
      <c r="D17" s="53">
        <v>1.27</v>
      </c>
      <c r="E17" s="54">
        <v>1.5</v>
      </c>
      <c r="F17" s="55">
        <v>2</v>
      </c>
      <c r="G17" s="20">
        <f t="shared" si="2"/>
        <v>122241.25664831611</v>
      </c>
      <c r="H17" s="20">
        <f t="shared" si="3"/>
        <v>128043.48962851337</v>
      </c>
      <c r="I17" s="20">
        <f t="shared" si="4"/>
        <v>141476.57106849708</v>
      </c>
      <c r="J17" s="41">
        <f t="shared" si="11"/>
        <v>3532.6439644056286</v>
      </c>
      <c r="K17" s="42">
        <f t="shared" si="12"/>
        <v>3675.8896544070822</v>
      </c>
      <c r="L17" s="43">
        <f t="shared" si="13"/>
        <v>4004.0538981650116</v>
      </c>
      <c r="M17" s="41">
        <f t="shared" si="14"/>
        <v>4486.4578347951483</v>
      </c>
      <c r="N17" s="42">
        <f t="shared" si="15"/>
        <v>5513.8344816106237</v>
      </c>
      <c r="O17" s="43">
        <f t="shared" si="16"/>
        <v>8008.1077963300231</v>
      </c>
      <c r="P17" s="20"/>
      <c r="Q17" s="20"/>
      <c r="R17" s="20"/>
    </row>
    <row r="18" spans="1:18" x14ac:dyDescent="0.4">
      <c r="A18" s="7">
        <v>10</v>
      </c>
      <c r="B18" s="4">
        <v>44099</v>
      </c>
      <c r="C18" s="44">
        <v>1</v>
      </c>
      <c r="D18" s="53">
        <v>-1</v>
      </c>
      <c r="E18" s="54">
        <v>-1</v>
      </c>
      <c r="F18" s="55">
        <v>-1</v>
      </c>
      <c r="G18" s="20">
        <f t="shared" si="2"/>
        <v>118574.01894886662</v>
      </c>
      <c r="H18" s="20">
        <f t="shared" si="3"/>
        <v>124202.18493965798</v>
      </c>
      <c r="I18" s="20">
        <f t="shared" si="4"/>
        <v>137232.27393644216</v>
      </c>
      <c r="J18" s="41">
        <f t="shared" si="11"/>
        <v>3667.237699449483</v>
      </c>
      <c r="K18" s="42">
        <f t="shared" si="12"/>
        <v>3841.3046888554009</v>
      </c>
      <c r="L18" s="43">
        <f t="shared" si="13"/>
        <v>4244.2971320549123</v>
      </c>
      <c r="M18" s="41">
        <f t="shared" si="14"/>
        <v>-3667.237699449483</v>
      </c>
      <c r="N18" s="42">
        <f t="shared" si="15"/>
        <v>-3841.3046888554009</v>
      </c>
      <c r="O18" s="43">
        <f t="shared" si="16"/>
        <v>-4244.2971320549123</v>
      </c>
      <c r="P18" s="20"/>
      <c r="Q18" s="20"/>
      <c r="R18" s="20"/>
    </row>
    <row r="19" spans="1:18" x14ac:dyDescent="0.4">
      <c r="A19" s="7">
        <v>11</v>
      </c>
      <c r="B19" s="4">
        <v>44173</v>
      </c>
      <c r="C19" s="44">
        <v>1</v>
      </c>
      <c r="D19" s="53">
        <v>1.27</v>
      </c>
      <c r="E19" s="54">
        <v>1.5</v>
      </c>
      <c r="F19" s="55">
        <v>-1</v>
      </c>
      <c r="G19" s="20">
        <f t="shared" si="2"/>
        <v>123091.68907081844</v>
      </c>
      <c r="H19" s="20">
        <f t="shared" si="3"/>
        <v>129791.28326194259</v>
      </c>
      <c r="I19" s="20">
        <f t="shared" si="4"/>
        <v>133115.30571834889</v>
      </c>
      <c r="J19" s="41">
        <f t="shared" si="11"/>
        <v>3557.2205684659984</v>
      </c>
      <c r="K19" s="42">
        <f t="shared" si="12"/>
        <v>3726.0655481897393</v>
      </c>
      <c r="L19" s="43">
        <f t="shared" si="13"/>
        <v>4116.968218093265</v>
      </c>
      <c r="M19" s="41">
        <f t="shared" si="14"/>
        <v>4517.6701219518181</v>
      </c>
      <c r="N19" s="42">
        <f t="shared" si="15"/>
        <v>5589.0983222846089</v>
      </c>
      <c r="O19" s="43">
        <f t="shared" si="16"/>
        <v>-4116.968218093265</v>
      </c>
      <c r="P19" s="20"/>
      <c r="Q19" s="20"/>
      <c r="R19" s="20"/>
    </row>
    <row r="20" spans="1:18" x14ac:dyDescent="0.4">
      <c r="A20" s="7">
        <v>12</v>
      </c>
      <c r="B20" s="4">
        <v>44259</v>
      </c>
      <c r="C20" s="44">
        <v>1</v>
      </c>
      <c r="D20" s="53">
        <v>1.27</v>
      </c>
      <c r="E20" s="54">
        <v>1.5</v>
      </c>
      <c r="F20" s="78">
        <v>2</v>
      </c>
      <c r="G20" s="20">
        <f t="shared" si="2"/>
        <v>127781.48242441662</v>
      </c>
      <c r="H20" s="20">
        <f t="shared" si="3"/>
        <v>135631.89100873002</v>
      </c>
      <c r="I20" s="20">
        <f t="shared" si="4"/>
        <v>141102.22406144982</v>
      </c>
      <c r="J20" s="41">
        <f t="shared" si="11"/>
        <v>3692.7506721245531</v>
      </c>
      <c r="K20" s="42">
        <f t="shared" si="12"/>
        <v>3893.7384978582777</v>
      </c>
      <c r="L20" s="43">
        <f t="shared" si="13"/>
        <v>3993.4591715504666</v>
      </c>
      <c r="M20" s="41">
        <f t="shared" si="14"/>
        <v>4689.7933535981829</v>
      </c>
      <c r="N20" s="42">
        <f t="shared" si="15"/>
        <v>5840.6077467874165</v>
      </c>
      <c r="O20" s="43">
        <f t="shared" si="16"/>
        <v>7986.9183431009333</v>
      </c>
      <c r="P20" s="20"/>
      <c r="Q20" s="20"/>
      <c r="R20" s="20"/>
    </row>
    <row r="21" spans="1:18" x14ac:dyDescent="0.4">
      <c r="A21" s="7">
        <v>13</v>
      </c>
      <c r="B21" s="4">
        <v>44292</v>
      </c>
      <c r="C21" s="44">
        <v>2</v>
      </c>
      <c r="D21" s="53">
        <v>1.27</v>
      </c>
      <c r="E21" s="54">
        <v>1.5</v>
      </c>
      <c r="F21" s="55">
        <v>2</v>
      </c>
      <c r="G21" s="20">
        <f t="shared" si="2"/>
        <v>132649.9569047869</v>
      </c>
      <c r="H21" s="20">
        <f t="shared" si="3"/>
        <v>141735.32610412285</v>
      </c>
      <c r="I21" s="20">
        <f t="shared" si="4"/>
        <v>149568.35750513681</v>
      </c>
      <c r="J21" s="41">
        <f t="shared" si="11"/>
        <v>3833.4444727324985</v>
      </c>
      <c r="K21" s="42">
        <f t="shared" si="12"/>
        <v>4068.9567302619002</v>
      </c>
      <c r="L21" s="43">
        <f t="shared" si="13"/>
        <v>4233.0667218434946</v>
      </c>
      <c r="M21" s="41">
        <f t="shared" si="14"/>
        <v>4868.4744803702733</v>
      </c>
      <c r="N21" s="42">
        <f t="shared" si="15"/>
        <v>6103.4350953928506</v>
      </c>
      <c r="O21" s="43">
        <f t="shared" si="16"/>
        <v>8466.1334436869893</v>
      </c>
      <c r="P21" s="20"/>
      <c r="Q21" s="20"/>
      <c r="R21" s="20"/>
    </row>
    <row r="22" spans="1:18" x14ac:dyDescent="0.4">
      <c r="A22" s="7">
        <v>14</v>
      </c>
      <c r="B22" s="4">
        <v>44302</v>
      </c>
      <c r="C22" s="44">
        <v>2</v>
      </c>
      <c r="D22" s="53">
        <v>1.27</v>
      </c>
      <c r="E22" s="54">
        <v>1.5</v>
      </c>
      <c r="F22" s="55">
        <v>-1</v>
      </c>
      <c r="G22" s="20">
        <f t="shared" si="2"/>
        <v>137703.92026285929</v>
      </c>
      <c r="H22" s="20">
        <f t="shared" si="3"/>
        <v>148113.41577880838</v>
      </c>
      <c r="I22" s="20">
        <f t="shared" si="4"/>
        <v>145081.3067799827</v>
      </c>
      <c r="J22" s="41">
        <f t="shared" si="11"/>
        <v>3979.4987071436067</v>
      </c>
      <c r="K22" s="42">
        <f t="shared" si="12"/>
        <v>4252.0597831236855</v>
      </c>
      <c r="L22" s="43">
        <f t="shared" si="13"/>
        <v>4487.0507251541039</v>
      </c>
      <c r="M22" s="41">
        <f t="shared" si="14"/>
        <v>5053.9633580723803</v>
      </c>
      <c r="N22" s="42">
        <f t="shared" si="15"/>
        <v>6378.0896746855287</v>
      </c>
      <c r="O22" s="43">
        <f t="shared" si="16"/>
        <v>-4487.0507251541039</v>
      </c>
      <c r="P22" s="20"/>
      <c r="Q22" s="20"/>
      <c r="R22" s="20"/>
    </row>
    <row r="23" spans="1:18" x14ac:dyDescent="0.4">
      <c r="A23" s="7">
        <v>15</v>
      </c>
      <c r="B23" s="4">
        <v>44316</v>
      </c>
      <c r="C23" s="44">
        <v>1</v>
      </c>
      <c r="D23" s="53">
        <v>1.27</v>
      </c>
      <c r="E23" s="54">
        <v>1.5</v>
      </c>
      <c r="F23" s="73">
        <v>2</v>
      </c>
      <c r="G23" s="20">
        <f t="shared" si="2"/>
        <v>142950.43962487424</v>
      </c>
      <c r="H23" s="20">
        <f t="shared" si="3"/>
        <v>154778.51948885477</v>
      </c>
      <c r="I23" s="20">
        <f t="shared" si="4"/>
        <v>153786.18518678166</v>
      </c>
      <c r="J23" s="41">
        <f t="shared" si="11"/>
        <v>4131.1176078857789</v>
      </c>
      <c r="K23" s="42">
        <f t="shared" si="12"/>
        <v>4443.4024733642509</v>
      </c>
      <c r="L23" s="43">
        <f t="shared" si="13"/>
        <v>4352.4392033994809</v>
      </c>
      <c r="M23" s="41">
        <f t="shared" si="14"/>
        <v>5246.5193620149394</v>
      </c>
      <c r="N23" s="42">
        <f t="shared" si="15"/>
        <v>6665.1037100463764</v>
      </c>
      <c r="O23" s="43">
        <f t="shared" si="16"/>
        <v>8704.8784067989618</v>
      </c>
      <c r="P23" s="20"/>
      <c r="Q23" s="20"/>
      <c r="R23" s="20"/>
    </row>
    <row r="24" spans="1:18" x14ac:dyDescent="0.4">
      <c r="A24" s="7">
        <v>16</v>
      </c>
      <c r="B24" s="4">
        <v>44322</v>
      </c>
      <c r="C24" s="44">
        <v>2</v>
      </c>
      <c r="D24" s="53">
        <v>1.27</v>
      </c>
      <c r="E24" s="54">
        <v>-1</v>
      </c>
      <c r="F24" s="55">
        <v>-1</v>
      </c>
      <c r="G24" s="20">
        <f t="shared" si="2"/>
        <v>148396.85137458195</v>
      </c>
      <c r="H24" s="20">
        <f t="shared" si="3"/>
        <v>150135.16390418913</v>
      </c>
      <c r="I24" s="20">
        <f t="shared" si="4"/>
        <v>149172.59963117822</v>
      </c>
      <c r="J24" s="41">
        <f t="shared" si="11"/>
        <v>4288.5131887462267</v>
      </c>
      <c r="K24" s="42">
        <f t="shared" si="12"/>
        <v>4643.3555846656427</v>
      </c>
      <c r="L24" s="43">
        <f t="shared" si="13"/>
        <v>4613.5855556034494</v>
      </c>
      <c r="M24" s="41">
        <f t="shared" si="14"/>
        <v>5446.4117497077077</v>
      </c>
      <c r="N24" s="42">
        <f t="shared" si="15"/>
        <v>-4643.3555846656427</v>
      </c>
      <c r="O24" s="43">
        <f t="shared" si="16"/>
        <v>-4613.5855556034494</v>
      </c>
      <c r="P24" s="20" t="s">
        <v>58</v>
      </c>
      <c r="Q24" s="20"/>
      <c r="R24" s="20"/>
    </row>
    <row r="25" spans="1:18" x14ac:dyDescent="0.4">
      <c r="A25" s="7">
        <v>17</v>
      </c>
      <c r="B25" s="4">
        <v>44333</v>
      </c>
      <c r="C25" s="44">
        <v>2</v>
      </c>
      <c r="D25" s="53">
        <v>-1</v>
      </c>
      <c r="E25" s="54">
        <v>-1</v>
      </c>
      <c r="F25" s="55">
        <v>-1</v>
      </c>
      <c r="G25" s="20">
        <f t="shared" si="2"/>
        <v>143944.94583334448</v>
      </c>
      <c r="H25" s="20">
        <f t="shared" si="3"/>
        <v>145631.10898706346</v>
      </c>
      <c r="I25" s="20">
        <f t="shared" si="4"/>
        <v>144697.42164224287</v>
      </c>
      <c r="J25" s="41">
        <f t="shared" si="11"/>
        <v>4451.9055412374582</v>
      </c>
      <c r="K25" s="42">
        <f t="shared" si="12"/>
        <v>4504.0549171256735</v>
      </c>
      <c r="L25" s="43">
        <f t="shared" si="13"/>
        <v>4475.1779889353465</v>
      </c>
      <c r="M25" s="41">
        <f t="shared" si="14"/>
        <v>-4451.9055412374582</v>
      </c>
      <c r="N25" s="42">
        <f t="shared" si="15"/>
        <v>-4504.0549171256735</v>
      </c>
      <c r="O25" s="43">
        <f t="shared" si="16"/>
        <v>-4475.1779889353465</v>
      </c>
      <c r="P25" s="20"/>
      <c r="Q25" s="20"/>
      <c r="R25" s="20"/>
    </row>
    <row r="26" spans="1:18" x14ac:dyDescent="0.4">
      <c r="A26" s="7">
        <v>18</v>
      </c>
      <c r="B26" s="4">
        <v>44369</v>
      </c>
      <c r="C26" s="44">
        <v>1</v>
      </c>
      <c r="D26" s="53">
        <v>1.27</v>
      </c>
      <c r="E26" s="54">
        <v>1.5</v>
      </c>
      <c r="F26" s="55">
        <v>2</v>
      </c>
      <c r="G26" s="20">
        <f t="shared" si="2"/>
        <v>149429.24826959491</v>
      </c>
      <c r="H26" s="20">
        <f t="shared" si="3"/>
        <v>152184.50889148132</v>
      </c>
      <c r="I26" s="20">
        <f t="shared" si="4"/>
        <v>153379.26694077745</v>
      </c>
      <c r="J26" s="41">
        <f t="shared" si="11"/>
        <v>4318.3483750003343</v>
      </c>
      <c r="K26" s="42">
        <f t="shared" si="12"/>
        <v>4368.9332696119036</v>
      </c>
      <c r="L26" s="43">
        <f t="shared" si="13"/>
        <v>4340.922649267286</v>
      </c>
      <c r="M26" s="41">
        <f t="shared" si="14"/>
        <v>5484.3024362504248</v>
      </c>
      <c r="N26" s="42">
        <f t="shared" si="15"/>
        <v>6553.3999044178554</v>
      </c>
      <c r="O26" s="43">
        <f t="shared" si="16"/>
        <v>8681.8452985345721</v>
      </c>
      <c r="P26" s="20"/>
      <c r="Q26" s="20"/>
      <c r="R26" s="20"/>
    </row>
    <row r="27" spans="1:18" x14ac:dyDescent="0.4">
      <c r="A27" s="7">
        <v>19</v>
      </c>
      <c r="B27" s="4">
        <v>44384</v>
      </c>
      <c r="C27" s="44">
        <v>2</v>
      </c>
      <c r="D27" s="53">
        <v>1.27</v>
      </c>
      <c r="E27" s="54">
        <v>1.5</v>
      </c>
      <c r="F27" s="55">
        <v>2</v>
      </c>
      <c r="G27" s="20">
        <f t="shared" si="2"/>
        <v>155122.50262866649</v>
      </c>
      <c r="H27" s="20">
        <f t="shared" si="3"/>
        <v>159032.81179159798</v>
      </c>
      <c r="I27" s="20">
        <f t="shared" si="4"/>
        <v>162582.02295722411</v>
      </c>
      <c r="J27" s="41">
        <f t="shared" si="11"/>
        <v>4482.8774480878474</v>
      </c>
      <c r="K27" s="42">
        <f t="shared" si="12"/>
        <v>4565.5352667444395</v>
      </c>
      <c r="L27" s="43">
        <f t="shared" si="13"/>
        <v>4601.3780082233234</v>
      </c>
      <c r="M27" s="41">
        <f t="shared" si="14"/>
        <v>5693.2543590715659</v>
      </c>
      <c r="N27" s="42">
        <f t="shared" si="15"/>
        <v>6848.3029001166597</v>
      </c>
      <c r="O27" s="43">
        <f t="shared" si="16"/>
        <v>9202.7560164466468</v>
      </c>
      <c r="P27" s="20"/>
      <c r="Q27" s="20"/>
      <c r="R27" s="20"/>
    </row>
    <row r="28" spans="1:18" x14ac:dyDescent="0.4">
      <c r="A28" s="7">
        <v>20</v>
      </c>
      <c r="B28" s="4">
        <v>44405</v>
      </c>
      <c r="C28" s="44">
        <v>2</v>
      </c>
      <c r="D28" s="53">
        <v>1.27</v>
      </c>
      <c r="E28" s="54">
        <v>1.5</v>
      </c>
      <c r="F28" s="55">
        <v>2</v>
      </c>
      <c r="G28" s="20">
        <f t="shared" si="2"/>
        <v>161032.66997881868</v>
      </c>
      <c r="H28" s="20">
        <f t="shared" si="3"/>
        <v>166189.28832221989</v>
      </c>
      <c r="I28" s="20">
        <f t="shared" si="4"/>
        <v>172336.94433465754</v>
      </c>
      <c r="J28" s="41">
        <f t="shared" si="11"/>
        <v>4653.6750788599948</v>
      </c>
      <c r="K28" s="42">
        <f t="shared" si="12"/>
        <v>4770.9843537479392</v>
      </c>
      <c r="L28" s="43">
        <f t="shared" si="13"/>
        <v>4877.4606887167229</v>
      </c>
      <c r="M28" s="41">
        <f t="shared" si="14"/>
        <v>5910.1673501521936</v>
      </c>
      <c r="N28" s="42">
        <f t="shared" si="15"/>
        <v>7156.4765306219088</v>
      </c>
      <c r="O28" s="43">
        <f t="shared" si="16"/>
        <v>9754.9213774334457</v>
      </c>
      <c r="P28" s="20"/>
      <c r="Q28" s="20"/>
      <c r="R28" s="20"/>
    </row>
    <row r="29" spans="1:18" x14ac:dyDescent="0.4">
      <c r="A29" s="7">
        <v>21</v>
      </c>
      <c r="B29" s="4">
        <v>44432</v>
      </c>
      <c r="C29" s="44">
        <v>2</v>
      </c>
      <c r="D29" s="53">
        <v>-1</v>
      </c>
      <c r="E29" s="54">
        <v>-1</v>
      </c>
      <c r="F29" s="73">
        <v>-1</v>
      </c>
      <c r="G29" s="20">
        <f t="shared" si="2"/>
        <v>156201.68987945412</v>
      </c>
      <c r="H29" s="20">
        <f t="shared" si="3"/>
        <v>161203.60967255328</v>
      </c>
      <c r="I29" s="20">
        <f t="shared" si="4"/>
        <v>167166.83600461783</v>
      </c>
      <c r="J29" s="41">
        <f t="shared" si="11"/>
        <v>4830.9800993645604</v>
      </c>
      <c r="K29" s="42">
        <f t="shared" si="12"/>
        <v>4985.6786496665964</v>
      </c>
      <c r="L29" s="43">
        <f t="shared" si="13"/>
        <v>5170.1083300397258</v>
      </c>
      <c r="M29" s="41">
        <f t="shared" si="14"/>
        <v>-4830.9800993645604</v>
      </c>
      <c r="N29" s="42">
        <f t="shared" si="15"/>
        <v>-4985.6786496665964</v>
      </c>
      <c r="O29" s="43">
        <f t="shared" si="16"/>
        <v>-5170.1083300397258</v>
      </c>
      <c r="P29" s="20"/>
      <c r="Q29" s="20"/>
      <c r="R29" s="20"/>
    </row>
    <row r="30" spans="1:18" x14ac:dyDescent="0.4">
      <c r="A30" s="7">
        <v>22</v>
      </c>
      <c r="B30" s="4">
        <v>44440</v>
      </c>
      <c r="C30" s="44">
        <v>1</v>
      </c>
      <c r="D30" s="53">
        <v>1.27</v>
      </c>
      <c r="E30" s="54">
        <v>1.5</v>
      </c>
      <c r="F30" s="73">
        <v>2</v>
      </c>
      <c r="G30" s="20">
        <f t="shared" si="2"/>
        <v>162152.97426386131</v>
      </c>
      <c r="H30" s="20">
        <f t="shared" si="3"/>
        <v>168457.77210781819</v>
      </c>
      <c r="I30" s="20">
        <f t="shared" si="4"/>
        <v>177196.8461648949</v>
      </c>
      <c r="J30" s="41">
        <f t="shared" si="11"/>
        <v>4686.0506963836233</v>
      </c>
      <c r="K30" s="42">
        <f t="shared" si="12"/>
        <v>4836.1082901765985</v>
      </c>
      <c r="L30" s="43">
        <f t="shared" si="13"/>
        <v>5015.005080138535</v>
      </c>
      <c r="M30" s="41">
        <f t="shared" si="14"/>
        <v>5951.2843844072013</v>
      </c>
      <c r="N30" s="42">
        <f t="shared" si="15"/>
        <v>7254.1624352648978</v>
      </c>
      <c r="O30" s="43">
        <f t="shared" si="16"/>
        <v>10030.01016027707</v>
      </c>
      <c r="P30" s="20"/>
      <c r="Q30" s="20"/>
      <c r="R30" s="20"/>
    </row>
    <row r="31" spans="1:18" x14ac:dyDescent="0.4">
      <c r="A31" s="7">
        <v>23</v>
      </c>
      <c r="B31" s="4">
        <v>44484</v>
      </c>
      <c r="C31" s="44">
        <v>1</v>
      </c>
      <c r="D31" s="53">
        <v>1.27</v>
      </c>
      <c r="E31" s="54">
        <v>1.5</v>
      </c>
      <c r="F31" s="55">
        <v>2</v>
      </c>
      <c r="G31" s="20">
        <f t="shared" si="2"/>
        <v>168331.00258331443</v>
      </c>
      <c r="H31" s="20">
        <f t="shared" si="3"/>
        <v>176038.37185267001</v>
      </c>
      <c r="I31" s="20">
        <f t="shared" si="4"/>
        <v>187828.6569347886</v>
      </c>
      <c r="J31" s="41">
        <f t="shared" si="11"/>
        <v>4864.5892279158388</v>
      </c>
      <c r="K31" s="42">
        <f t="shared" si="12"/>
        <v>5053.7331632345458</v>
      </c>
      <c r="L31" s="43">
        <f t="shared" si="13"/>
        <v>5315.9053849468464</v>
      </c>
      <c r="M31" s="41">
        <f t="shared" si="14"/>
        <v>6178.0283194531157</v>
      </c>
      <c r="N31" s="42">
        <f t="shared" si="15"/>
        <v>7580.5997448518192</v>
      </c>
      <c r="O31" s="43">
        <f t="shared" si="16"/>
        <v>10631.810769893693</v>
      </c>
      <c r="P31" s="20"/>
      <c r="Q31" s="20"/>
      <c r="R31" s="20"/>
    </row>
    <row r="32" spans="1:18" x14ac:dyDescent="0.4">
      <c r="A32" s="7">
        <v>24</v>
      </c>
      <c r="B32" s="4">
        <v>44530</v>
      </c>
      <c r="C32" s="44">
        <v>2</v>
      </c>
      <c r="D32" s="53">
        <v>1.27</v>
      </c>
      <c r="E32" s="54">
        <v>1.5</v>
      </c>
      <c r="F32" s="55">
        <v>2</v>
      </c>
      <c r="G32" s="20">
        <f t="shared" si="2"/>
        <v>174744.41378173872</v>
      </c>
      <c r="H32" s="20">
        <f t="shared" si="3"/>
        <v>183960.09858604017</v>
      </c>
      <c r="I32" s="20">
        <f t="shared" si="4"/>
        <v>199098.37635087591</v>
      </c>
      <c r="J32" s="41">
        <f t="shared" si="11"/>
        <v>5049.9300774994326</v>
      </c>
      <c r="K32" s="42">
        <f t="shared" si="12"/>
        <v>5281.1511555800998</v>
      </c>
      <c r="L32" s="43">
        <f t="shared" si="13"/>
        <v>5634.8597080436575</v>
      </c>
      <c r="M32" s="41">
        <f t="shared" si="14"/>
        <v>6413.41119842428</v>
      </c>
      <c r="N32" s="42">
        <f t="shared" si="15"/>
        <v>7921.7267333701493</v>
      </c>
      <c r="O32" s="43">
        <f t="shared" si="16"/>
        <v>11269.719416087315</v>
      </c>
      <c r="P32" s="20"/>
      <c r="Q32" s="20"/>
      <c r="R32" s="20"/>
    </row>
    <row r="33" spans="1:18" x14ac:dyDescent="0.4">
      <c r="A33" s="7">
        <v>25</v>
      </c>
      <c r="B33" s="4">
        <v>44544</v>
      </c>
      <c r="C33" s="44">
        <v>1</v>
      </c>
      <c r="D33" s="53">
        <v>1.27</v>
      </c>
      <c r="E33" s="54">
        <v>1.5</v>
      </c>
      <c r="F33" s="55">
        <v>2</v>
      </c>
      <c r="G33" s="20">
        <f t="shared" si="2"/>
        <v>181402.17594682297</v>
      </c>
      <c r="H33" s="20">
        <f t="shared" si="3"/>
        <v>192238.30302241197</v>
      </c>
      <c r="I33" s="20">
        <f t="shared" si="4"/>
        <v>211044.27893192848</v>
      </c>
      <c r="J33" s="41">
        <f t="shared" si="11"/>
        <v>5242.3324134521617</v>
      </c>
      <c r="K33" s="42">
        <f t="shared" si="12"/>
        <v>5518.8029575812052</v>
      </c>
      <c r="L33" s="43">
        <f t="shared" si="13"/>
        <v>5972.9512905262773</v>
      </c>
      <c r="M33" s="41">
        <f t="shared" si="14"/>
        <v>6657.7621650842457</v>
      </c>
      <c r="N33" s="42">
        <f t="shared" si="15"/>
        <v>8278.2044363718087</v>
      </c>
      <c r="O33" s="43">
        <f t="shared" si="16"/>
        <v>11945.902581052555</v>
      </c>
      <c r="P33" s="20"/>
      <c r="Q33" s="20"/>
      <c r="R33" s="20"/>
    </row>
    <row r="34" spans="1:18" x14ac:dyDescent="0.4">
      <c r="A34" s="7">
        <v>26</v>
      </c>
      <c r="B34" s="4">
        <v>44559</v>
      </c>
      <c r="C34" s="44">
        <v>1</v>
      </c>
      <c r="D34" s="53">
        <v>1.27</v>
      </c>
      <c r="E34" s="54">
        <v>1.5</v>
      </c>
      <c r="F34" s="73">
        <v>2</v>
      </c>
      <c r="G34" s="20">
        <f t="shared" si="2"/>
        <v>188313.59885039693</v>
      </c>
      <c r="H34" s="20">
        <f t="shared" si="3"/>
        <v>200889.02665842051</v>
      </c>
      <c r="I34" s="20">
        <f t="shared" si="4"/>
        <v>223706.9356678442</v>
      </c>
      <c r="J34" s="41">
        <f t="shared" si="11"/>
        <v>5442.0652784046888</v>
      </c>
      <c r="K34" s="42">
        <f t="shared" si="12"/>
        <v>5767.1490906723593</v>
      </c>
      <c r="L34" s="43">
        <f t="shared" si="13"/>
        <v>6331.3283679578544</v>
      </c>
      <c r="M34" s="41">
        <f t="shared" si="14"/>
        <v>6911.4229035739545</v>
      </c>
      <c r="N34" s="42">
        <f t="shared" si="15"/>
        <v>8650.723636008539</v>
      </c>
      <c r="O34" s="43">
        <f t="shared" si="16"/>
        <v>12662.656735915709</v>
      </c>
      <c r="P34" s="20"/>
      <c r="Q34" s="20"/>
      <c r="R34" s="20"/>
    </row>
    <row r="35" spans="1:18" x14ac:dyDescent="0.4">
      <c r="A35" s="7">
        <v>27</v>
      </c>
      <c r="B35" s="4">
        <v>44581</v>
      </c>
      <c r="C35" s="44">
        <v>2</v>
      </c>
      <c r="D35" s="53">
        <v>1.27</v>
      </c>
      <c r="E35" s="54">
        <v>1.5</v>
      </c>
      <c r="F35" s="73">
        <v>2</v>
      </c>
      <c r="G35" s="20">
        <f t="shared" si="2"/>
        <v>195488.34696659705</v>
      </c>
      <c r="H35" s="20">
        <f t="shared" si="3"/>
        <v>209929.03285804944</v>
      </c>
      <c r="I35" s="20">
        <f t="shared" si="4"/>
        <v>237129.35180791485</v>
      </c>
      <c r="J35" s="41">
        <f t="shared" si="11"/>
        <v>5649.4079655119076</v>
      </c>
      <c r="K35" s="42">
        <f t="shared" si="12"/>
        <v>6026.6707997526155</v>
      </c>
      <c r="L35" s="43">
        <f t="shared" si="13"/>
        <v>6711.2080700353254</v>
      </c>
      <c r="M35" s="41">
        <f t="shared" si="14"/>
        <v>7174.7481162001231</v>
      </c>
      <c r="N35" s="42">
        <f t="shared" si="15"/>
        <v>9040.0061996289223</v>
      </c>
      <c r="O35" s="43">
        <f t="shared" si="16"/>
        <v>13422.416140070651</v>
      </c>
      <c r="P35" s="20"/>
      <c r="Q35" s="20"/>
      <c r="R35" s="20"/>
    </row>
    <row r="36" spans="1:18" x14ac:dyDescent="0.4">
      <c r="A36" s="7">
        <v>28</v>
      </c>
      <c r="B36" s="4">
        <v>44613</v>
      </c>
      <c r="C36" s="44">
        <v>2</v>
      </c>
      <c r="D36" s="53">
        <v>-1</v>
      </c>
      <c r="E36" s="54">
        <v>-1</v>
      </c>
      <c r="F36" s="55">
        <v>-1</v>
      </c>
      <c r="G36" s="20">
        <f t="shared" si="2"/>
        <v>189623.69655759915</v>
      </c>
      <c r="H36" s="20">
        <f t="shared" si="3"/>
        <v>203631.16187230794</v>
      </c>
      <c r="I36" s="20">
        <f t="shared" si="4"/>
        <v>230015.47125367742</v>
      </c>
      <c r="J36" s="41">
        <f t="shared" si="11"/>
        <v>5864.6504089979117</v>
      </c>
      <c r="K36" s="42">
        <f t="shared" si="12"/>
        <v>6297.8709857414833</v>
      </c>
      <c r="L36" s="43">
        <f t="shared" si="13"/>
        <v>7113.8805542374448</v>
      </c>
      <c r="M36" s="41">
        <f t="shared" si="14"/>
        <v>-5864.6504089979117</v>
      </c>
      <c r="N36" s="42">
        <f t="shared" si="15"/>
        <v>-6297.8709857414833</v>
      </c>
      <c r="O36" s="43">
        <f t="shared" si="16"/>
        <v>-7113.8805542374448</v>
      </c>
      <c r="P36" s="20"/>
      <c r="Q36" s="20"/>
      <c r="R36" s="20"/>
    </row>
    <row r="37" spans="1:18" x14ac:dyDescent="0.4">
      <c r="A37" s="7">
        <v>29</v>
      </c>
      <c r="B37" s="4">
        <v>44645</v>
      </c>
      <c r="C37" s="44">
        <v>1</v>
      </c>
      <c r="D37" s="53">
        <v>1.27</v>
      </c>
      <c r="E37" s="54">
        <v>1.5</v>
      </c>
      <c r="F37" s="55">
        <v>2</v>
      </c>
      <c r="G37" s="20">
        <f t="shared" si="2"/>
        <v>196848.35939644367</v>
      </c>
      <c r="H37" s="20">
        <f t="shared" si="3"/>
        <v>212794.5641565618</v>
      </c>
      <c r="I37" s="20">
        <f t="shared" si="4"/>
        <v>243816.39952889807</v>
      </c>
      <c r="J37" s="41">
        <f t="shared" si="11"/>
        <v>5688.7108967279746</v>
      </c>
      <c r="K37" s="42">
        <f t="shared" si="12"/>
        <v>6108.9348561692377</v>
      </c>
      <c r="L37" s="43">
        <f t="shared" si="13"/>
        <v>6900.4641376103218</v>
      </c>
      <c r="M37" s="41">
        <f t="shared" si="14"/>
        <v>7224.6628388445279</v>
      </c>
      <c r="N37" s="42">
        <f t="shared" si="15"/>
        <v>9163.4022842538561</v>
      </c>
      <c r="O37" s="43">
        <f t="shared" si="16"/>
        <v>13800.928275220644</v>
      </c>
      <c r="P37" s="20"/>
      <c r="Q37" s="20"/>
      <c r="R37" s="20"/>
    </row>
    <row r="38" spans="1:18" x14ac:dyDescent="0.4">
      <c r="A38" s="7">
        <v>30</v>
      </c>
      <c r="B38" s="4">
        <v>44655</v>
      </c>
      <c r="C38" s="44">
        <v>1</v>
      </c>
      <c r="D38" s="53">
        <v>1.27</v>
      </c>
      <c r="E38" s="54">
        <v>1.5</v>
      </c>
      <c r="F38" s="78">
        <v>2</v>
      </c>
      <c r="G38" s="20">
        <f t="shared" si="2"/>
        <v>204348.28188944818</v>
      </c>
      <c r="H38" s="20">
        <f t="shared" si="3"/>
        <v>222370.31954360707</v>
      </c>
      <c r="I38" s="20">
        <f t="shared" si="4"/>
        <v>258445.38350063196</v>
      </c>
      <c r="J38" s="41">
        <f t="shared" si="11"/>
        <v>5905.4507818933098</v>
      </c>
      <c r="K38" s="42">
        <f t="shared" si="12"/>
        <v>6383.8369246968541</v>
      </c>
      <c r="L38" s="43">
        <f t="shared" si="13"/>
        <v>7314.4919858669418</v>
      </c>
      <c r="M38" s="41">
        <f t="shared" si="14"/>
        <v>7499.9224930045038</v>
      </c>
      <c r="N38" s="42">
        <f t="shared" si="15"/>
        <v>9575.7553870452812</v>
      </c>
      <c r="O38" s="43">
        <f t="shared" si="16"/>
        <v>14628.983971733884</v>
      </c>
      <c r="P38" s="20"/>
      <c r="Q38" s="20"/>
      <c r="R38" s="20"/>
    </row>
    <row r="39" spans="1:18" x14ac:dyDescent="0.4">
      <c r="A39" s="7">
        <v>31</v>
      </c>
      <c r="B39" s="4">
        <v>44676</v>
      </c>
      <c r="C39" s="44">
        <v>2</v>
      </c>
      <c r="D39" s="53">
        <v>-1</v>
      </c>
      <c r="E39" s="54">
        <v>-1</v>
      </c>
      <c r="F39" s="55">
        <v>-1</v>
      </c>
      <c r="G39" s="20">
        <f t="shared" si="2"/>
        <v>198217.83343276472</v>
      </c>
      <c r="H39" s="20">
        <f t="shared" si="3"/>
        <v>215699.20995729885</v>
      </c>
      <c r="I39" s="20">
        <f t="shared" si="4"/>
        <v>250692.021995613</v>
      </c>
      <c r="J39" s="41">
        <f t="shared" si="11"/>
        <v>6130.4484566834453</v>
      </c>
      <c r="K39" s="42">
        <f t="shared" si="12"/>
        <v>6671.1095863082119</v>
      </c>
      <c r="L39" s="43">
        <f t="shared" si="13"/>
        <v>7753.3615050189583</v>
      </c>
      <c r="M39" s="41">
        <f t="shared" si="14"/>
        <v>-6130.4484566834453</v>
      </c>
      <c r="N39" s="42">
        <f t="shared" si="15"/>
        <v>-6671.1095863082119</v>
      </c>
      <c r="O39" s="43">
        <f t="shared" si="16"/>
        <v>-7753.3615050189583</v>
      </c>
      <c r="P39" s="20"/>
      <c r="Q39" s="20"/>
      <c r="R39" s="20"/>
    </row>
    <row r="40" spans="1:18" x14ac:dyDescent="0.4">
      <c r="A40" s="7">
        <v>32</v>
      </c>
      <c r="B40" s="4">
        <v>44685</v>
      </c>
      <c r="C40" s="44">
        <v>2</v>
      </c>
      <c r="D40" s="53">
        <v>1.27</v>
      </c>
      <c r="E40" s="54">
        <v>1.5</v>
      </c>
      <c r="F40" s="55">
        <v>-1</v>
      </c>
      <c r="G40" s="20">
        <f t="shared" si="2"/>
        <v>205769.93288655306</v>
      </c>
      <c r="H40" s="20">
        <f t="shared" si="3"/>
        <v>225405.6744053773</v>
      </c>
      <c r="I40" s="20">
        <f t="shared" si="4"/>
        <v>243171.26133574461</v>
      </c>
      <c r="J40" s="41">
        <f t="shared" si="11"/>
        <v>5946.5350029829415</v>
      </c>
      <c r="K40" s="42">
        <f t="shared" si="12"/>
        <v>6470.9762987189652</v>
      </c>
      <c r="L40" s="43">
        <f t="shared" si="13"/>
        <v>7520.7606598683897</v>
      </c>
      <c r="M40" s="41">
        <f t="shared" si="14"/>
        <v>7552.0994537883362</v>
      </c>
      <c r="N40" s="42">
        <f t="shared" si="15"/>
        <v>9706.4644480784482</v>
      </c>
      <c r="O40" s="43">
        <f t="shared" si="16"/>
        <v>-7520.7606598683897</v>
      </c>
      <c r="P40" s="20"/>
      <c r="Q40" s="20"/>
      <c r="R40" s="20"/>
    </row>
    <row r="41" spans="1:18" x14ac:dyDescent="0.4">
      <c r="A41" s="7">
        <v>33</v>
      </c>
      <c r="B41" s="4">
        <v>44704</v>
      </c>
      <c r="C41" s="44">
        <v>2</v>
      </c>
      <c r="D41" s="53">
        <v>1.27</v>
      </c>
      <c r="E41" s="54">
        <v>1.5</v>
      </c>
      <c r="F41" s="73">
        <v>2</v>
      </c>
      <c r="G41" s="20">
        <f t="shared" si="2"/>
        <v>213609.76732953073</v>
      </c>
      <c r="H41" s="20">
        <f t="shared" si="3"/>
        <v>235548.92975361928</v>
      </c>
      <c r="I41" s="20">
        <f t="shared" si="4"/>
        <v>257761.53701588928</v>
      </c>
      <c r="J41" s="41">
        <f t="shared" si="11"/>
        <v>6173.097986596591</v>
      </c>
      <c r="K41" s="42">
        <f t="shared" si="12"/>
        <v>6762.1702321613184</v>
      </c>
      <c r="L41" s="43">
        <f t="shared" si="13"/>
        <v>7295.1378400723379</v>
      </c>
      <c r="M41" s="41">
        <f t="shared" si="14"/>
        <v>7839.8344429776707</v>
      </c>
      <c r="N41" s="42">
        <f t="shared" si="15"/>
        <v>10143.255348241977</v>
      </c>
      <c r="O41" s="43">
        <f t="shared" si="16"/>
        <v>14590.275680144676</v>
      </c>
      <c r="P41" s="20"/>
      <c r="Q41" s="20"/>
      <c r="R41" s="20"/>
    </row>
    <row r="42" spans="1:18" x14ac:dyDescent="0.4">
      <c r="A42" s="7">
        <v>34</v>
      </c>
      <c r="B42" s="4">
        <v>44726</v>
      </c>
      <c r="C42" s="44">
        <v>1</v>
      </c>
      <c r="D42" s="53">
        <v>1.27</v>
      </c>
      <c r="E42" s="54">
        <v>1.5</v>
      </c>
      <c r="F42" s="73">
        <v>-1</v>
      </c>
      <c r="G42" s="20">
        <f t="shared" si="2"/>
        <v>221748.29946478584</v>
      </c>
      <c r="H42" s="20">
        <f t="shared" si="3"/>
        <v>246148.63159253215</v>
      </c>
      <c r="I42" s="20">
        <f t="shared" si="4"/>
        <v>250028.6909054126</v>
      </c>
      <c r="J42" s="41">
        <f t="shared" si="11"/>
        <v>6408.2930198859221</v>
      </c>
      <c r="K42" s="42">
        <f t="shared" si="12"/>
        <v>7066.467892608578</v>
      </c>
      <c r="L42" s="43">
        <f t="shared" si="13"/>
        <v>7732.8461104766784</v>
      </c>
      <c r="M42" s="41">
        <f>IF(D42="","",J42*D42)</f>
        <v>8138.5321352551209</v>
      </c>
      <c r="N42" s="42">
        <f t="shared" si="15"/>
        <v>10599.701838912868</v>
      </c>
      <c r="O42" s="43">
        <f t="shared" si="16"/>
        <v>-7732.8461104766784</v>
      </c>
      <c r="P42" s="20"/>
      <c r="Q42" s="20"/>
      <c r="R42" s="20"/>
    </row>
    <row r="43" spans="1:18" x14ac:dyDescent="0.4">
      <c r="A43">
        <v>35</v>
      </c>
      <c r="B43" s="4">
        <v>44735</v>
      </c>
      <c r="C43" s="44">
        <v>2</v>
      </c>
      <c r="D43" s="53">
        <v>-1</v>
      </c>
      <c r="E43" s="54">
        <v>-1</v>
      </c>
      <c r="F43" s="55">
        <v>-1</v>
      </c>
      <c r="G43" s="20">
        <f>IF(D43="","",G42+M43)</f>
        <v>215095.85048084226</v>
      </c>
      <c r="H43" s="20">
        <f t="shared" ref="H43:I43" si="17">IF(E43="","",H42+N43)</f>
        <v>238764.17264475618</v>
      </c>
      <c r="I43" s="20">
        <f t="shared" si="17"/>
        <v>242527.83017825021</v>
      </c>
      <c r="J43" s="41">
        <f t="shared" si="11"/>
        <v>6652.4489839435746</v>
      </c>
      <c r="K43" s="42">
        <f t="shared" si="12"/>
        <v>7384.4589477759646</v>
      </c>
      <c r="L43" s="43">
        <f t="shared" si="13"/>
        <v>7500.8607271623778</v>
      </c>
      <c r="M43" s="41">
        <f t="shared" si="14"/>
        <v>-6652.4489839435746</v>
      </c>
      <c r="N43" s="42">
        <f t="shared" si="15"/>
        <v>-7384.4589477759646</v>
      </c>
      <c r="O43" s="43">
        <f t="shared" si="16"/>
        <v>-7500.8607271623778</v>
      </c>
      <c r="P43" t="s">
        <v>81</v>
      </c>
    </row>
    <row r="44" spans="1:18" x14ac:dyDescent="0.4">
      <c r="A44" s="7">
        <v>36</v>
      </c>
      <c r="B44" s="4">
        <v>44750</v>
      </c>
      <c r="C44" s="44">
        <v>1</v>
      </c>
      <c r="D44" s="53">
        <v>1.27</v>
      </c>
      <c r="E44" s="54">
        <v>1.5</v>
      </c>
      <c r="F44" s="78">
        <v>2</v>
      </c>
      <c r="G44" s="20">
        <f t="shared" ref="G44:G58" si="18">IF(D44="","",G43+M44)</f>
        <v>223291.00238416233</v>
      </c>
      <c r="H44" s="20">
        <f t="shared" ref="H44:H58" si="19">IF(E44="","",H43+N44)</f>
        <v>249508.5604137702</v>
      </c>
      <c r="I44" s="20">
        <f t="shared" ref="I44:I58" si="20">IF(F44="","",I43+O44)</f>
        <v>257079.49998894523</v>
      </c>
      <c r="J44" s="41">
        <f>IF(G43="","",G43*0.03)</f>
        <v>6452.8755144252673</v>
      </c>
      <c r="K44" s="42">
        <f t="shared" si="12"/>
        <v>7162.9251793426856</v>
      </c>
      <c r="L44" s="43">
        <f t="shared" si="13"/>
        <v>7275.8349053475058</v>
      </c>
      <c r="M44" s="41">
        <f>IF(D44="","",J44*D44)</f>
        <v>8195.1519033200893</v>
      </c>
      <c r="N44" s="42">
        <f t="shared" si="15"/>
        <v>10744.387769014029</v>
      </c>
      <c r="O44" s="43">
        <f t="shared" si="16"/>
        <v>14551.669810695012</v>
      </c>
    </row>
    <row r="45" spans="1:18" x14ac:dyDescent="0.4">
      <c r="A45" s="7">
        <v>37</v>
      </c>
      <c r="B45" s="4">
        <v>44799</v>
      </c>
      <c r="C45" s="44">
        <v>1</v>
      </c>
      <c r="D45" s="53">
        <v>1.27</v>
      </c>
      <c r="E45" s="54">
        <v>1.5</v>
      </c>
      <c r="F45" s="55">
        <v>2</v>
      </c>
      <c r="G45" s="20">
        <f t="shared" si="18"/>
        <v>231798.38957499893</v>
      </c>
      <c r="H45" s="20">
        <f t="shared" si="19"/>
        <v>260736.44563238986</v>
      </c>
      <c r="I45" s="20">
        <f t="shared" si="20"/>
        <v>272504.26998828194</v>
      </c>
      <c r="J45" s="41">
        <f t="shared" si="11"/>
        <v>6698.7300715248693</v>
      </c>
      <c r="K45" s="42">
        <f t="shared" si="12"/>
        <v>7485.2568124131058</v>
      </c>
      <c r="L45" s="43">
        <f t="shared" si="13"/>
        <v>7712.3849996683566</v>
      </c>
      <c r="M45" s="41">
        <f t="shared" si="14"/>
        <v>8507.3871908365836</v>
      </c>
      <c r="N45" s="42">
        <f t="shared" si="15"/>
        <v>11227.885218619658</v>
      </c>
      <c r="O45" s="43">
        <f t="shared" si="16"/>
        <v>15424.769999336713</v>
      </c>
    </row>
    <row r="46" spans="1:18" x14ac:dyDescent="0.4">
      <c r="A46" s="7">
        <v>38</v>
      </c>
      <c r="B46" s="4">
        <v>44830</v>
      </c>
      <c r="C46" s="44">
        <v>1</v>
      </c>
      <c r="D46" s="53">
        <v>1.27</v>
      </c>
      <c r="E46" s="54">
        <v>1.5</v>
      </c>
      <c r="F46" s="55">
        <v>2</v>
      </c>
      <c r="G46" s="20">
        <f t="shared" si="18"/>
        <v>240629.9082178064</v>
      </c>
      <c r="H46" s="20">
        <f t="shared" si="19"/>
        <v>272469.58568584739</v>
      </c>
      <c r="I46" s="20">
        <f t="shared" si="20"/>
        <v>288854.52618757886</v>
      </c>
      <c r="J46" s="41">
        <f t="shared" si="11"/>
        <v>6953.951687249968</v>
      </c>
      <c r="K46" s="42">
        <f t="shared" si="12"/>
        <v>7822.0933689716958</v>
      </c>
      <c r="L46" s="43">
        <f t="shared" si="13"/>
        <v>8175.1280996484584</v>
      </c>
      <c r="M46" s="41">
        <f t="shared" si="14"/>
        <v>8831.5186428074594</v>
      </c>
      <c r="N46" s="42">
        <f t="shared" si="15"/>
        <v>11733.140053457544</v>
      </c>
      <c r="O46" s="43">
        <f t="shared" si="16"/>
        <v>16350.256199296917</v>
      </c>
    </row>
    <row r="47" spans="1:18" x14ac:dyDescent="0.4">
      <c r="A47" s="7">
        <v>39</v>
      </c>
      <c r="B47" s="4">
        <v>44835</v>
      </c>
      <c r="C47" s="44">
        <v>1</v>
      </c>
      <c r="D47" s="53">
        <v>-1</v>
      </c>
      <c r="E47" s="54">
        <v>-1</v>
      </c>
      <c r="F47" s="55">
        <v>-1</v>
      </c>
      <c r="G47" s="20">
        <f t="shared" si="18"/>
        <v>233411.01097127222</v>
      </c>
      <c r="H47" s="20">
        <f t="shared" si="19"/>
        <v>264295.49811527197</v>
      </c>
      <c r="I47" s="20">
        <f t="shared" si="20"/>
        <v>280188.8904019515</v>
      </c>
      <c r="J47" s="41">
        <f t="shared" si="11"/>
        <v>7218.8972465341913</v>
      </c>
      <c r="K47" s="42">
        <f t="shared" si="12"/>
        <v>8174.0875705754215</v>
      </c>
      <c r="L47" s="43">
        <f t="shared" si="13"/>
        <v>8665.6357856273662</v>
      </c>
      <c r="M47" s="41">
        <f t="shared" si="14"/>
        <v>-7218.8972465341913</v>
      </c>
      <c r="N47" s="42">
        <f t="shared" si="15"/>
        <v>-8174.0875705754215</v>
      </c>
      <c r="O47" s="43">
        <f t="shared" si="16"/>
        <v>-8665.6357856273662</v>
      </c>
    </row>
    <row r="48" spans="1:18" x14ac:dyDescent="0.4">
      <c r="A48" s="7">
        <v>40</v>
      </c>
      <c r="B48" s="4">
        <v>44852</v>
      </c>
      <c r="C48" s="44">
        <v>1</v>
      </c>
      <c r="D48" s="53">
        <v>1.27</v>
      </c>
      <c r="E48" s="54">
        <v>1.5</v>
      </c>
      <c r="F48" s="55">
        <v>-1</v>
      </c>
      <c r="G48" s="20">
        <f t="shared" si="18"/>
        <v>242303.97048927768</v>
      </c>
      <c r="H48" s="20">
        <f t="shared" si="19"/>
        <v>276188.7955304592</v>
      </c>
      <c r="I48" s="20">
        <f t="shared" si="20"/>
        <v>271783.22368989297</v>
      </c>
      <c r="J48" s="41">
        <f t="shared" si="11"/>
        <v>7002.3303291381662</v>
      </c>
      <c r="K48" s="42">
        <f t="shared" si="12"/>
        <v>7928.8649434581585</v>
      </c>
      <c r="L48" s="43">
        <f t="shared" si="13"/>
        <v>8405.6667120585444</v>
      </c>
      <c r="M48" s="41">
        <f t="shared" si="14"/>
        <v>8892.9595180054712</v>
      </c>
      <c r="N48" s="42">
        <f t="shared" si="15"/>
        <v>11893.297415187237</v>
      </c>
      <c r="O48" s="43">
        <f t="shared" si="16"/>
        <v>-8405.6667120585444</v>
      </c>
    </row>
    <row r="49" spans="1:15" x14ac:dyDescent="0.4">
      <c r="A49" s="7">
        <v>41</v>
      </c>
      <c r="B49" s="4">
        <v>44951</v>
      </c>
      <c r="C49" s="44">
        <v>2</v>
      </c>
      <c r="D49" s="53">
        <v>-1</v>
      </c>
      <c r="E49" s="54">
        <v>-1</v>
      </c>
      <c r="F49" s="55">
        <v>-1</v>
      </c>
      <c r="G49" s="20">
        <f t="shared" si="18"/>
        <v>235034.85137459936</v>
      </c>
      <c r="H49" s="20">
        <f t="shared" si="19"/>
        <v>267903.13166454545</v>
      </c>
      <c r="I49" s="20">
        <f t="shared" si="20"/>
        <v>263629.72697919619</v>
      </c>
      <c r="J49" s="41">
        <f t="shared" si="11"/>
        <v>7269.1191146783303</v>
      </c>
      <c r="K49" s="42">
        <f t="shared" si="12"/>
        <v>8285.6638659137752</v>
      </c>
      <c r="L49" s="43">
        <f t="shared" si="13"/>
        <v>8153.4967106967888</v>
      </c>
      <c r="M49" s="41">
        <f t="shared" si="14"/>
        <v>-7269.1191146783303</v>
      </c>
      <c r="N49" s="42">
        <f t="shared" si="15"/>
        <v>-8285.6638659137752</v>
      </c>
      <c r="O49" s="43">
        <f t="shared" si="16"/>
        <v>-8153.4967106967888</v>
      </c>
    </row>
    <row r="50" spans="1:15" x14ac:dyDescent="0.4">
      <c r="A50" s="7">
        <v>42</v>
      </c>
      <c r="B50" s="4">
        <v>44987</v>
      </c>
      <c r="C50" s="44">
        <v>1</v>
      </c>
      <c r="D50" s="53">
        <v>1.27</v>
      </c>
      <c r="E50" s="54">
        <v>1.5</v>
      </c>
      <c r="F50" s="55">
        <v>-1</v>
      </c>
      <c r="G50" s="20">
        <f t="shared" si="18"/>
        <v>243989.67921197158</v>
      </c>
      <c r="H50" s="20">
        <f t="shared" si="19"/>
        <v>279958.77258945</v>
      </c>
      <c r="I50" s="20">
        <f t="shared" si="20"/>
        <v>255720.83516982029</v>
      </c>
      <c r="J50" s="41">
        <f t="shared" si="11"/>
        <v>7051.0455412379806</v>
      </c>
      <c r="K50" s="42">
        <f t="shared" si="12"/>
        <v>8037.0939499363631</v>
      </c>
      <c r="L50" s="43">
        <f t="shared" si="13"/>
        <v>7908.8918093758857</v>
      </c>
      <c r="M50" s="41">
        <f t="shared" si="14"/>
        <v>8954.8278373722351</v>
      </c>
      <c r="N50" s="42">
        <f t="shared" si="15"/>
        <v>12055.640924904545</v>
      </c>
      <c r="O50" s="43">
        <f t="shared" si="16"/>
        <v>-7908.8918093758857</v>
      </c>
    </row>
    <row r="51" spans="1:15" x14ac:dyDescent="0.4">
      <c r="A51" s="7">
        <v>43</v>
      </c>
      <c r="B51" s="4">
        <v>45058</v>
      </c>
      <c r="C51" s="44">
        <v>1</v>
      </c>
      <c r="D51" s="53">
        <v>1.27</v>
      </c>
      <c r="E51" s="54">
        <v>1.5</v>
      </c>
      <c r="F51" s="73">
        <v>2</v>
      </c>
      <c r="G51" s="20">
        <f t="shared" si="18"/>
        <v>253285.6859899477</v>
      </c>
      <c r="H51" s="20">
        <f t="shared" si="19"/>
        <v>292556.91735597525</v>
      </c>
      <c r="I51" s="20">
        <f t="shared" si="20"/>
        <v>271064.08528000949</v>
      </c>
      <c r="J51" s="41">
        <f t="shared" si="11"/>
        <v>7319.6903763591472</v>
      </c>
      <c r="K51" s="42">
        <f t="shared" si="12"/>
        <v>8398.7631776835005</v>
      </c>
      <c r="L51" s="43">
        <f t="shared" si="13"/>
        <v>7671.6250550946088</v>
      </c>
      <c r="M51" s="41">
        <f t="shared" si="14"/>
        <v>9296.0067779761175</v>
      </c>
      <c r="N51" s="42">
        <f t="shared" si="15"/>
        <v>12598.144766525251</v>
      </c>
      <c r="O51" s="43">
        <f t="shared" si="16"/>
        <v>15343.250110189218</v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>
        <f t="shared" si="11"/>
        <v>7598.5705796984303</v>
      </c>
      <c r="K52" s="42">
        <f t="shared" si="12"/>
        <v>8776.7075206792579</v>
      </c>
      <c r="L52" s="43">
        <f t="shared" si="13"/>
        <v>8131.9225584002843</v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7" t="s">
        <v>5</v>
      </c>
      <c r="C59" s="88"/>
      <c r="D59" s="1">
        <f>COUNTIF(D9:D58,1.27)</f>
        <v>33</v>
      </c>
      <c r="E59" s="1">
        <f>COUNTIF(E9:E58,1.5)</f>
        <v>32</v>
      </c>
      <c r="F59" s="6">
        <f>COUNTIF(F9:F58,2)</f>
        <v>26</v>
      </c>
      <c r="G59" s="65">
        <f>M59+G8</f>
        <v>253285.6859899477</v>
      </c>
      <c r="H59" s="18">
        <f>N59+H8</f>
        <v>292556.91735597525</v>
      </c>
      <c r="I59" s="19">
        <f>O59+I8</f>
        <v>271064.08528000943</v>
      </c>
      <c r="J59" s="62" t="s">
        <v>32</v>
      </c>
      <c r="K59" s="63">
        <f>B58-B9</f>
        <v>-43865</v>
      </c>
      <c r="L59" s="64" t="s">
        <v>33</v>
      </c>
      <c r="M59" s="74">
        <f>SUM(M9:M58)</f>
        <v>153285.6859899477</v>
      </c>
      <c r="N59" s="75">
        <f>SUM(N9:N58)</f>
        <v>192556.91735597525</v>
      </c>
      <c r="O59" s="76">
        <f>SUM(O9:O58)</f>
        <v>171064.08528000943</v>
      </c>
    </row>
    <row r="60" spans="1:15" ht="19.5" thickBot="1" x14ac:dyDescent="0.45">
      <c r="A60" s="7"/>
      <c r="B60" s="81" t="s">
        <v>6</v>
      </c>
      <c r="C60" s="82"/>
      <c r="D60" s="1">
        <f>COUNTIF(D9:D58,-1)</f>
        <v>10</v>
      </c>
      <c r="E60" s="1">
        <f>COUNTIF(E9:E58,-1)</f>
        <v>11</v>
      </c>
      <c r="F60" s="6">
        <f>COUNTIF(F9:F58,-1)</f>
        <v>17</v>
      </c>
      <c r="G60" s="79" t="s">
        <v>31</v>
      </c>
      <c r="H60" s="80"/>
      <c r="I60" s="86"/>
      <c r="J60" s="79" t="s">
        <v>34</v>
      </c>
      <c r="K60" s="80"/>
      <c r="L60" s="86"/>
      <c r="M60" s="7"/>
      <c r="O60" s="3"/>
    </row>
    <row r="61" spans="1:15" ht="19.5" thickBot="1" x14ac:dyDescent="0.45">
      <c r="A61" s="7"/>
      <c r="B61" s="81" t="s">
        <v>36</v>
      </c>
      <c r="C61" s="82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2.5328568598994772</v>
      </c>
      <c r="H61" s="70">
        <f t="shared" ref="H61" si="21">H59/H8</f>
        <v>2.9255691735597527</v>
      </c>
      <c r="I61" s="71">
        <f>I59/I8</f>
        <v>2.7106408528000943</v>
      </c>
      <c r="J61" s="60">
        <f>(G61-100%)*30/K59</f>
        <v>-1.0483461939355821E-3</v>
      </c>
      <c r="K61" s="60">
        <f>(H61-100%)*30/K59</f>
        <v>-1.3169286494196417E-3</v>
      </c>
      <c r="L61" s="61">
        <f>(I61-100%)*30/K59</f>
        <v>-1.1699356111707017E-3</v>
      </c>
      <c r="M61" s="8"/>
      <c r="N61" s="2"/>
      <c r="O61" s="9"/>
    </row>
    <row r="62" spans="1:15" ht="19.5" thickBot="1" x14ac:dyDescent="0.45">
      <c r="B62" s="79" t="s">
        <v>4</v>
      </c>
      <c r="C62" s="80"/>
      <c r="D62" s="72">
        <f t="shared" ref="D62:E62" si="22">D59/(D59+D60+D61)</f>
        <v>0.76744186046511631</v>
      </c>
      <c r="E62" s="67">
        <f t="shared" si="22"/>
        <v>0.7441860465116279</v>
      </c>
      <c r="F62" s="68">
        <f>F59/(F59+F60+F61)</f>
        <v>0.60465116279069764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Q544"/>
  <sheetViews>
    <sheetView topLeftCell="A543" zoomScale="80" zoomScaleNormal="80" workbookViewId="0">
      <selection activeCell="M562" sqref="M562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1" spans="1:15" x14ac:dyDescent="0.4">
      <c r="A1" s="50" t="s">
        <v>38</v>
      </c>
    </row>
    <row r="2" spans="1:15" x14ac:dyDescent="0.4">
      <c r="O2" s="49" t="s">
        <v>39</v>
      </c>
    </row>
    <row r="30" spans="1:15" x14ac:dyDescent="0.4">
      <c r="A30" s="50" t="s">
        <v>42</v>
      </c>
      <c r="O30" s="49" t="s">
        <v>43</v>
      </c>
    </row>
    <row r="54" spans="1:15" x14ac:dyDescent="0.4">
      <c r="A54" s="50" t="s">
        <v>44</v>
      </c>
      <c r="O54" s="49" t="s">
        <v>47</v>
      </c>
    </row>
    <row r="81" spans="1:15" x14ac:dyDescent="0.4">
      <c r="A81" s="50" t="s">
        <v>49</v>
      </c>
    </row>
    <row r="82" spans="1:15" x14ac:dyDescent="0.4">
      <c r="O82" s="49" t="s">
        <v>48</v>
      </c>
    </row>
    <row r="110" spans="1:14" x14ac:dyDescent="0.4">
      <c r="A110" s="50" t="s">
        <v>50</v>
      </c>
      <c r="N110" s="49" t="s">
        <v>51</v>
      </c>
    </row>
    <row r="137" spans="1:14" x14ac:dyDescent="0.4">
      <c r="A137" s="50" t="s">
        <v>52</v>
      </c>
      <c r="N137" s="49" t="s">
        <v>53</v>
      </c>
    </row>
    <row r="163" spans="1:14" x14ac:dyDescent="0.4">
      <c r="A163" s="50" t="s">
        <v>54</v>
      </c>
    </row>
    <row r="166" spans="1:14" x14ac:dyDescent="0.4">
      <c r="N166" s="49" t="s">
        <v>55</v>
      </c>
    </row>
    <row r="193" spans="1:14" x14ac:dyDescent="0.4">
      <c r="A193" s="50" t="s">
        <v>56</v>
      </c>
    </row>
    <row r="195" spans="1:14" x14ac:dyDescent="0.4">
      <c r="N195" s="49" t="s">
        <v>57</v>
      </c>
    </row>
    <row r="222" spans="4:17" x14ac:dyDescent="0.4">
      <c r="D222" s="49" t="s">
        <v>59</v>
      </c>
    </row>
    <row r="223" spans="4:17" x14ac:dyDescent="0.4">
      <c r="Q223" s="49" t="s">
        <v>60</v>
      </c>
    </row>
    <row r="248" spans="4:17" x14ac:dyDescent="0.4">
      <c r="D248" s="49" t="s">
        <v>61</v>
      </c>
      <c r="Q248" s="49" t="s">
        <v>62</v>
      </c>
    </row>
    <row r="273" spans="4:17" x14ac:dyDescent="0.4">
      <c r="D273" s="49" t="s">
        <v>63</v>
      </c>
      <c r="Q273" s="49" t="s">
        <v>64</v>
      </c>
    </row>
    <row r="300" spans="4:17" x14ac:dyDescent="0.4">
      <c r="D300" s="49" t="s">
        <v>65</v>
      </c>
      <c r="Q300" s="49" t="s">
        <v>66</v>
      </c>
    </row>
    <row r="326" spans="4:17" x14ac:dyDescent="0.4">
      <c r="D326" s="49" t="s">
        <v>67</v>
      </c>
    </row>
    <row r="327" spans="4:17" x14ac:dyDescent="0.4">
      <c r="Q327" s="49" t="s">
        <v>68</v>
      </c>
    </row>
    <row r="352" spans="4:17" x14ac:dyDescent="0.4">
      <c r="D352" s="49" t="s">
        <v>69</v>
      </c>
      <c r="Q352" s="49" t="s">
        <v>70</v>
      </c>
    </row>
    <row r="377" spans="4:17" x14ac:dyDescent="0.4">
      <c r="D377" s="49" t="s">
        <v>71</v>
      </c>
      <c r="Q377" s="49" t="s">
        <v>72</v>
      </c>
    </row>
    <row r="401" spans="4:17" x14ac:dyDescent="0.4">
      <c r="D401" s="49" t="s">
        <v>73</v>
      </c>
    </row>
    <row r="402" spans="4:17" x14ac:dyDescent="0.4">
      <c r="Q402" s="49" t="s">
        <v>74</v>
      </c>
    </row>
    <row r="424" spans="4:16" x14ac:dyDescent="0.4">
      <c r="D424" s="49" t="s">
        <v>75</v>
      </c>
      <c r="P424" s="49" t="s">
        <v>76</v>
      </c>
    </row>
    <row r="450" spans="2:14" x14ac:dyDescent="0.4">
      <c r="B450" s="49" t="s">
        <v>77</v>
      </c>
      <c r="N450" s="49" t="s">
        <v>78</v>
      </c>
    </row>
    <row r="474" spans="2:14" x14ac:dyDescent="0.4">
      <c r="B474" s="49" t="s">
        <v>79</v>
      </c>
    </row>
    <row r="476" spans="2:14" x14ac:dyDescent="0.4">
      <c r="N476" s="49" t="s">
        <v>80</v>
      </c>
    </row>
    <row r="497" spans="2:15" x14ac:dyDescent="0.4">
      <c r="B497" s="49" t="s">
        <v>82</v>
      </c>
      <c r="O497" s="49" t="s">
        <v>83</v>
      </c>
    </row>
    <row r="520" spans="1:14" x14ac:dyDescent="0.4">
      <c r="N520" s="49" t="s">
        <v>85</v>
      </c>
    </row>
    <row r="521" spans="1:14" x14ac:dyDescent="0.4">
      <c r="A521" s="50" t="s">
        <v>84</v>
      </c>
    </row>
    <row r="544" spans="2:2" x14ac:dyDescent="0.4">
      <c r="B544" s="49" t="s">
        <v>86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9" t="s">
        <v>40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4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4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 x14ac:dyDescent="0.4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x14ac:dyDescent="0.4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x14ac:dyDescent="0.4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4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4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 x14ac:dyDescent="0.4">
      <c r="A11" s="49" t="s">
        <v>28</v>
      </c>
    </row>
    <row r="12" spans="1:10" x14ac:dyDescent="0.4">
      <c r="A12" s="91" t="s">
        <v>41</v>
      </c>
      <c r="B12" s="92"/>
      <c r="C12" s="92"/>
      <c r="D12" s="92"/>
      <c r="E12" s="92"/>
      <c r="F12" s="92"/>
      <c r="G12" s="92"/>
      <c r="H12" s="92"/>
      <c r="I12" s="92"/>
      <c r="J12" s="92"/>
    </row>
    <row r="13" spans="1:10" x14ac:dyDescent="0.4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 x14ac:dyDescent="0.4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x14ac:dyDescent="0.4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 x14ac:dyDescent="0.4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 x14ac:dyDescent="0.4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 x14ac:dyDescent="0.4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4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 x14ac:dyDescent="0.4">
      <c r="A21" s="49" t="s">
        <v>29</v>
      </c>
    </row>
    <row r="22" spans="1:10" x14ac:dyDescent="0.4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spans="1:10" x14ac:dyDescent="0.4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x14ac:dyDescent="0.4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x14ac:dyDescent="0.4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x14ac:dyDescent="0.4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x14ac:dyDescent="0.4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4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x14ac:dyDescent="0.4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篠原光江</cp:lastModifiedBy>
  <dcterms:created xsi:type="dcterms:W3CDTF">2020-09-18T03:10:57Z</dcterms:created>
  <dcterms:modified xsi:type="dcterms:W3CDTF">2023-08-12T13:41:48Z</dcterms:modified>
</cp:coreProperties>
</file>