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CMA関係\"/>
    </mc:Choice>
  </mc:AlternateContent>
  <xr:revisionPtr revIDLastSave="0" documentId="13_ncr:1_{05A117F2-0068-4041-AB4E-4409D63DABB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<sst xmlns="http://schemas.openxmlformats.org/spreadsheetml/2006/main" count="84" uniqueCount="72">
  <si>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</si>
  <si>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</si>
  <si>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</si>
  <si>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</si>
  <si>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</si>
  <si>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</si>
  <si>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</si>
  <si>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</si>
  <si>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</si>
  <si>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</si>
  <si>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</si>
  <si>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</si>
  <si>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</si>
  <si>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</si>
  <si>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</si>
  <si>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</si>
  <si>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</si>
  <si>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</si>
  <si>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</si>
  <si>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</si>
  <si>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</si>
  <si>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</si>
  <si>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</si>
  <si>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</si>
  <si>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</si>
  <si>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</si>
  <si>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</si>
  <si>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</si>
  <si>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</si>
  <si>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</si>
  <si>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</si>
  <si>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</si>
  <si>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</si>
  <si>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</si>
  <si>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</si>
  <si>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EURJPY</t>
    <phoneticPr fontId="1"/>
  </si>
  <si>
    <t>４ｈ</t>
    <phoneticPr fontId="1"/>
  </si>
  <si>
    <t>2022/4/18～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</si>
  <si>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</si>
  <si>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</si>
  <si>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</si>
  <si>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</si>
  <si>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</si>
  <si>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　2022/6/22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</si>
  <si>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</si>
  <si>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</si>
  <si>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</si>
  <si>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</si>
  <si>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202210/10</t>
    <phoneticPr fontId="1"/>
  </si>
  <si>
    <t>⑪</t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</si>
  <si>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</si>
  <si>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</si>
  <si>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</si>
  <si>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</si>
  <si>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</si>
  <si>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</si>
  <si>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⑱</t>
    <phoneticPr fontId="1"/>
  </si>
  <si>
    <t>⑲</t>
    <phoneticPr fontId="1"/>
  </si>
  <si>
    <t>⑳</t>
    <phoneticPr fontId="1"/>
  </si>
  <si>
    <t>㉑</t>
    <phoneticPr fontId="1"/>
  </si>
  <si>
    <t>㉒</t>
    <phoneticPr fontId="1"/>
  </si>
  <si>
    <t>㉓</t>
    <phoneticPr fontId="1"/>
  </si>
  <si>
    <t>㉔</t>
    <phoneticPr fontId="1"/>
  </si>
  <si>
    <t>㉕　2023/6/20</t>
    <phoneticPr fontId="1"/>
  </si>
  <si>
    <t>㉖</t>
    <phoneticPr fontId="1"/>
  </si>
  <si>
    <t>㉗</t>
    <phoneticPr fontId="1"/>
  </si>
  <si>
    <t>㉘</t>
    <phoneticPr fontId="1"/>
  </si>
  <si>
    <t>フィボナッチターゲット1.27, 1.5, 2.0で決済</t>
    <phoneticPr fontId="1"/>
  </si>
  <si>
    <t>勝ちパターン・負けパターンを十分につかめていません。サポレジ・トレンドライン等目線を広げて検証を続けて参ります。</t>
    <rPh sb="0" eb="1">
      <t>カ</t>
    </rPh>
    <rPh sb="7" eb="8">
      <t>マ</t>
    </rPh>
    <rPh sb="14" eb="16">
      <t>ジュウブン</t>
    </rPh>
    <rPh sb="38" eb="39">
      <t>ナド</t>
    </rPh>
    <rPh sb="39" eb="41">
      <t>メセン</t>
    </rPh>
    <rPh sb="42" eb="43">
      <t>ヒロ</t>
    </rPh>
    <rPh sb="45" eb="47">
      <t>ケンショウ</t>
    </rPh>
    <rPh sb="48" eb="49">
      <t>ツヅ</t>
    </rPh>
    <rPh sb="51" eb="52">
      <t>マイ</t>
    </rPh>
    <phoneticPr fontId="1"/>
  </si>
  <si>
    <t>EUR/JPY</t>
    <phoneticPr fontId="5"/>
  </si>
  <si>
    <t>EURJPY４ｈ3年分を検証したので、時間足を変えて検証します。</t>
    <rPh sb="9" eb="11">
      <t>ネンブン</t>
    </rPh>
    <rPh sb="12" eb="14">
      <t>ケンショウ</t>
    </rPh>
    <rPh sb="19" eb="22">
      <t>ジカンアシ</t>
    </rPh>
    <rPh sb="23" eb="24">
      <t>カ</t>
    </rPh>
    <rPh sb="26" eb="28">
      <t>ケンショウ</t>
    </rPh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</si>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</sst>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10" fillId="0" borderId="0" xfId="2" applyNumberFormat="1">
      <alignment vertical="center"/>
    </xf>
    <xf numFmtId="56" fontId="10" fillId="0" borderId="0" xfId="2" applyNumberForma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87312</xdr:colOff>
      <xdr:row>3</xdr:row>
      <xdr:rowOff>63500</xdr:rowOff>
    </xdr:from>
    <xdr:to>
      <xdr:col>3</xdr:col>
      <xdr:colOff>560482</xdr:colOff>
      <xdr:row>30</xdr:row>
      <xdr:rowOff>168523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5480A2B-0AF9-45E1-84B7-F5154C1B6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7375" y="587375"/>
          <a:ext cx="1854295" cy="4819898"/>
        </a:xfrm>
        <a:prstGeom prst="rect">
          <a:avLst/>
        </a:prstGeom>
      </xdr:spPr>
    </xdr:pic>
    <xdr:clientData/>
  </xdr:twoCellAnchor>
  <xdr:twoCellAnchor editAs="oneCell">
    <xdr:from>
      <xdr:col>5</xdr:col>
      <xdr:colOff>515937</xdr:colOff>
      <xdr:row>3</xdr:row>
      <xdr:rowOff>63499</xdr:rowOff>
    </xdr:from>
    <xdr:to>
      <xdr:col>8</xdr:col>
      <xdr:colOff>123911</xdr:colOff>
      <xdr:row>31</xdr:row>
      <xdr:rowOff>6597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8270073-0EE8-1213-BF5C-FDDD7F698F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63937" y="587374"/>
          <a:ext cx="1663786" cy="4832598"/>
        </a:xfrm>
        <a:prstGeom prst="rect">
          <a:avLst/>
        </a:prstGeom>
      </xdr:spPr>
    </xdr:pic>
    <xdr:clientData/>
  </xdr:twoCellAnchor>
  <xdr:twoCellAnchor editAs="oneCell">
    <xdr:from>
      <xdr:col>9</xdr:col>
      <xdr:colOff>595312</xdr:colOff>
      <xdr:row>3</xdr:row>
      <xdr:rowOff>47625</xdr:rowOff>
    </xdr:from>
    <xdr:to>
      <xdr:col>16</xdr:col>
      <xdr:colOff>185979</xdr:colOff>
      <xdr:row>31</xdr:row>
      <xdr:rowOff>9774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C090AB0E-D5A0-8000-807D-49502DF91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83312" y="571500"/>
          <a:ext cx="4705592" cy="4851649"/>
        </a:xfrm>
        <a:prstGeom prst="rect">
          <a:avLst/>
        </a:prstGeom>
      </xdr:spPr>
    </xdr:pic>
    <xdr:clientData/>
  </xdr:twoCellAnchor>
  <xdr:twoCellAnchor editAs="oneCell">
    <xdr:from>
      <xdr:col>19</xdr:col>
      <xdr:colOff>47625</xdr:colOff>
      <xdr:row>3</xdr:row>
      <xdr:rowOff>47625</xdr:rowOff>
    </xdr:from>
    <xdr:to>
      <xdr:col>21</xdr:col>
      <xdr:colOff>15940</xdr:colOff>
      <xdr:row>30</xdr:row>
      <xdr:rowOff>146297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63988DFD-1CBB-48AA-6FB5-47667474E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890375" y="571500"/>
          <a:ext cx="1270065" cy="4813547"/>
        </a:xfrm>
        <a:prstGeom prst="rect">
          <a:avLst/>
        </a:prstGeom>
      </xdr:spPr>
    </xdr:pic>
    <xdr:clientData/>
  </xdr:twoCellAnchor>
  <xdr:twoCellAnchor editAs="oneCell">
    <xdr:from>
      <xdr:col>22</xdr:col>
      <xdr:colOff>460376</xdr:colOff>
      <xdr:row>3</xdr:row>
      <xdr:rowOff>31751</xdr:rowOff>
    </xdr:from>
    <xdr:to>
      <xdr:col>24</xdr:col>
      <xdr:colOff>596977</xdr:colOff>
      <xdr:row>30</xdr:row>
      <xdr:rowOff>168525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DA4B5778-FCAC-97B4-F9AB-CA8759F9B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628814" y="555626"/>
          <a:ext cx="1479626" cy="4851649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</xdr:colOff>
      <xdr:row>34</xdr:row>
      <xdr:rowOff>39687</xdr:rowOff>
    </xdr:from>
    <xdr:to>
      <xdr:col>3</xdr:col>
      <xdr:colOff>200105</xdr:colOff>
      <xdr:row>62</xdr:row>
      <xdr:rowOff>1836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5E5FE619-DDD0-074C-BB1C-9046E31AE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1813" y="5976937"/>
          <a:ext cx="1549480" cy="485164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34</xdr:row>
      <xdr:rowOff>47625</xdr:rowOff>
    </xdr:from>
    <xdr:to>
      <xdr:col>6</xdr:col>
      <xdr:colOff>708093</xdr:colOff>
      <xdr:row>61</xdr:row>
      <xdr:rowOff>165348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929F9717-1BEF-9BCD-1C4F-5360652597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048000" y="5984875"/>
          <a:ext cx="1327218" cy="4832598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34</xdr:row>
      <xdr:rowOff>79375</xdr:rowOff>
    </xdr:from>
    <xdr:to>
      <xdr:col>10</xdr:col>
      <xdr:colOff>349337</xdr:colOff>
      <xdr:row>62</xdr:row>
      <xdr:rowOff>22473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06FB9A2A-9156-8225-4075-8EC82AA2D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03813" y="6016625"/>
          <a:ext cx="1689187" cy="4832598"/>
        </a:xfrm>
        <a:prstGeom prst="rect">
          <a:avLst/>
        </a:prstGeom>
      </xdr:spPr>
    </xdr:pic>
    <xdr:clientData/>
  </xdr:twoCellAnchor>
  <xdr:twoCellAnchor editAs="oneCell">
    <xdr:from>
      <xdr:col>12</xdr:col>
      <xdr:colOff>31750</xdr:colOff>
      <xdr:row>34</xdr:row>
      <xdr:rowOff>63500</xdr:rowOff>
    </xdr:from>
    <xdr:to>
      <xdr:col>13</xdr:col>
      <xdr:colOff>638243</xdr:colOff>
      <xdr:row>61</xdr:row>
      <xdr:rowOff>136771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5925AA79-7616-708F-A883-5E0848438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739063" y="6000750"/>
          <a:ext cx="1327218" cy="4788146"/>
        </a:xfrm>
        <a:prstGeom prst="rect">
          <a:avLst/>
        </a:prstGeom>
      </xdr:spPr>
    </xdr:pic>
    <xdr:clientData/>
  </xdr:twoCellAnchor>
  <xdr:twoCellAnchor editAs="oneCell">
    <xdr:from>
      <xdr:col>15</xdr:col>
      <xdr:colOff>603250</xdr:colOff>
      <xdr:row>34</xdr:row>
      <xdr:rowOff>95250</xdr:rowOff>
    </xdr:from>
    <xdr:to>
      <xdr:col>18</xdr:col>
      <xdr:colOff>344576</xdr:colOff>
      <xdr:row>62</xdr:row>
      <xdr:rowOff>76450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386D458D-BECE-02C4-AD2B-C2A3FE088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302875" y="6032500"/>
          <a:ext cx="1733639" cy="4870700"/>
        </a:xfrm>
        <a:prstGeom prst="rect">
          <a:avLst/>
        </a:prstGeom>
      </xdr:spPr>
    </xdr:pic>
    <xdr:clientData/>
  </xdr:twoCellAnchor>
  <xdr:twoCellAnchor editAs="oneCell">
    <xdr:from>
      <xdr:col>20</xdr:col>
      <xdr:colOff>7938</xdr:colOff>
      <xdr:row>34</xdr:row>
      <xdr:rowOff>63501</xdr:rowOff>
    </xdr:from>
    <xdr:to>
      <xdr:col>26</xdr:col>
      <xdr:colOff>17679</xdr:colOff>
      <xdr:row>62</xdr:row>
      <xdr:rowOff>70103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74F0123D-4B42-F401-E3AD-84AB0DCE9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874626" y="6000751"/>
          <a:ext cx="4197566" cy="4896102"/>
        </a:xfrm>
        <a:prstGeom prst="rect">
          <a:avLst/>
        </a:prstGeom>
      </xdr:spPr>
    </xdr:pic>
    <xdr:clientData/>
  </xdr:twoCellAnchor>
  <xdr:twoCellAnchor editAs="oneCell">
    <xdr:from>
      <xdr:col>0</xdr:col>
      <xdr:colOff>468313</xdr:colOff>
      <xdr:row>64</xdr:row>
      <xdr:rowOff>23812</xdr:rowOff>
    </xdr:from>
    <xdr:to>
      <xdr:col>7</xdr:col>
      <xdr:colOff>179604</xdr:colOff>
      <xdr:row>92</xdr:row>
      <xdr:rowOff>30414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A5B41D19-1EC9-D62E-2279-1EF246A93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8313" y="11199812"/>
          <a:ext cx="4203916" cy="4896102"/>
        </a:xfrm>
        <a:prstGeom prst="rect">
          <a:avLst/>
        </a:prstGeom>
      </xdr:spPr>
    </xdr:pic>
    <xdr:clientData/>
  </xdr:twoCellAnchor>
  <xdr:twoCellAnchor editAs="oneCell">
    <xdr:from>
      <xdr:col>9</xdr:col>
      <xdr:colOff>261938</xdr:colOff>
      <xdr:row>64</xdr:row>
      <xdr:rowOff>15874</xdr:rowOff>
    </xdr:from>
    <xdr:to>
      <xdr:col>10</xdr:col>
      <xdr:colOff>677921</xdr:colOff>
      <xdr:row>92</xdr:row>
      <xdr:rowOff>16125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19137BA7-37DF-2B0E-1817-51785F6B6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056313" y="11191874"/>
          <a:ext cx="1136708" cy="4889751"/>
        </a:xfrm>
        <a:prstGeom prst="rect">
          <a:avLst/>
        </a:prstGeom>
      </xdr:spPr>
    </xdr:pic>
    <xdr:clientData/>
  </xdr:twoCellAnchor>
  <xdr:twoCellAnchor editAs="oneCell">
    <xdr:from>
      <xdr:col>19</xdr:col>
      <xdr:colOff>603250</xdr:colOff>
      <xdr:row>64</xdr:row>
      <xdr:rowOff>39688</xdr:rowOff>
    </xdr:from>
    <xdr:to>
      <xdr:col>21</xdr:col>
      <xdr:colOff>800177</xdr:colOff>
      <xdr:row>92</xdr:row>
      <xdr:rowOff>1837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A7721975-4A47-2E6E-FACF-EC7F6EB745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3263563" y="11215688"/>
          <a:ext cx="1498677" cy="4851649"/>
        </a:xfrm>
        <a:prstGeom prst="rect">
          <a:avLst/>
        </a:prstGeom>
      </xdr:spPr>
    </xdr:pic>
    <xdr:clientData/>
  </xdr:twoCellAnchor>
  <xdr:twoCellAnchor editAs="oneCell">
    <xdr:from>
      <xdr:col>12</xdr:col>
      <xdr:colOff>15875</xdr:colOff>
      <xdr:row>64</xdr:row>
      <xdr:rowOff>23813</xdr:rowOff>
    </xdr:from>
    <xdr:to>
      <xdr:col>13</xdr:col>
      <xdr:colOff>730324</xdr:colOff>
      <xdr:row>92</xdr:row>
      <xdr:rowOff>74867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E3AA4D4E-81E5-3F8D-6E7C-FE73496F45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8001000" y="11199813"/>
          <a:ext cx="1435174" cy="4940554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71438</xdr:colOff>
      <xdr:row>64</xdr:row>
      <xdr:rowOff>47625</xdr:rowOff>
    </xdr:from>
    <xdr:to>
      <xdr:col>18</xdr:col>
      <xdr:colOff>152475</xdr:colOff>
      <xdr:row>91</xdr:row>
      <xdr:rowOff>146297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4B6D6C49-4DA1-5E9D-CA9B-6D1DF8C855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0739438" y="11223625"/>
          <a:ext cx="1454225" cy="4813547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64</xdr:row>
      <xdr:rowOff>25400</xdr:rowOff>
    </xdr:from>
    <xdr:to>
      <xdr:col>24</xdr:col>
      <xdr:colOff>711273</xdr:colOff>
      <xdr:row>90</xdr:row>
      <xdr:rowOff>101842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CFE871CB-6E40-B028-0C2E-5DC6CD151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5360650" y="11404600"/>
          <a:ext cx="1428823" cy="4699242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</xdr:colOff>
      <xdr:row>94</xdr:row>
      <xdr:rowOff>38100</xdr:rowOff>
    </xdr:from>
    <xdr:to>
      <xdr:col>6</xdr:col>
      <xdr:colOff>393885</xdr:colOff>
      <xdr:row>121</xdr:row>
      <xdr:rowOff>108200</xdr:rowOff>
    </xdr:to>
    <xdr:pic>
      <xdr:nvPicPr>
        <xdr:cNvPr id="61" name="図 60">
          <a:extLst>
            <a:ext uri="{FF2B5EF4-FFF2-40B4-BE49-F238E27FC236}">
              <a16:creationId xmlns:a16="http://schemas.microsoft.com/office/drawing/2014/main" id="{B82168BE-04DA-2FE6-3F98-92EF3788E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14350" y="16751300"/>
          <a:ext cx="3606985" cy="487070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94</xdr:row>
      <xdr:rowOff>38100</xdr:rowOff>
    </xdr:from>
    <xdr:to>
      <xdr:col>10</xdr:col>
      <xdr:colOff>139773</xdr:colOff>
      <xdr:row>121</xdr:row>
      <xdr:rowOff>63748</xdr:rowOff>
    </xdr:to>
    <xdr:pic>
      <xdr:nvPicPr>
        <xdr:cNvPr id="63" name="図 62">
          <a:extLst>
            <a:ext uri="{FF2B5EF4-FFF2-40B4-BE49-F238E27FC236}">
              <a16:creationId xmlns:a16="http://schemas.microsoft.com/office/drawing/2014/main" id="{3DE72C3F-C04D-35C9-3937-F1C9BCC84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219700" y="16751300"/>
          <a:ext cx="1416123" cy="4826248"/>
        </a:xfrm>
        <a:prstGeom prst="rect">
          <a:avLst/>
        </a:prstGeom>
      </xdr:spPr>
    </xdr:pic>
    <xdr:clientData/>
  </xdr:twoCellAnchor>
  <xdr:twoCellAnchor editAs="oneCell">
    <xdr:from>
      <xdr:col>11</xdr:col>
      <xdr:colOff>203200</xdr:colOff>
      <xdr:row>94</xdr:row>
      <xdr:rowOff>19050</xdr:rowOff>
    </xdr:from>
    <xdr:to>
      <xdr:col>14</xdr:col>
      <xdr:colOff>127110</xdr:colOff>
      <xdr:row>121</xdr:row>
      <xdr:rowOff>101851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id="{D437CBF5-F37C-BF98-5976-050C8B3A9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524750" y="16732250"/>
          <a:ext cx="2146410" cy="4883401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94</xdr:row>
      <xdr:rowOff>6350</xdr:rowOff>
    </xdr:from>
    <xdr:to>
      <xdr:col>20</xdr:col>
      <xdr:colOff>349402</xdr:colOff>
      <xdr:row>121</xdr:row>
      <xdr:rowOff>57399</xdr:rowOff>
    </xdr:to>
    <xdr:pic>
      <xdr:nvPicPr>
        <xdr:cNvPr id="65" name="図 64">
          <a:extLst>
            <a:ext uri="{FF2B5EF4-FFF2-40B4-BE49-F238E27FC236}">
              <a16:creationId xmlns:a16="http://schemas.microsoft.com/office/drawing/2014/main" id="{F8868C80-F66D-8ECA-B60D-123DDCDC1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0775950" y="16719550"/>
          <a:ext cx="2952902" cy="4851649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25</xdr:col>
      <xdr:colOff>152513</xdr:colOff>
      <xdr:row>121</xdr:row>
      <xdr:rowOff>82801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FE1D6C6B-B7DF-D133-F48B-71EA35B5C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4884400" y="16713200"/>
          <a:ext cx="2203563" cy="4883401"/>
        </a:xfrm>
        <a:prstGeom prst="rect">
          <a:avLst/>
        </a:prstGeom>
      </xdr:spPr>
    </xdr:pic>
    <xdr:clientData/>
  </xdr:twoCellAnchor>
  <xdr:twoCellAnchor editAs="oneCell">
    <xdr:from>
      <xdr:col>1</xdr:col>
      <xdr:colOff>25400</xdr:colOff>
      <xdr:row>123</xdr:row>
      <xdr:rowOff>44450</xdr:rowOff>
    </xdr:from>
    <xdr:to>
      <xdr:col>4</xdr:col>
      <xdr:colOff>222363</xdr:colOff>
      <xdr:row>150</xdr:row>
      <xdr:rowOff>95499</xdr:rowOff>
    </xdr:to>
    <xdr:pic>
      <xdr:nvPicPr>
        <xdr:cNvPr id="67" name="図 66">
          <a:extLst>
            <a:ext uri="{FF2B5EF4-FFF2-40B4-BE49-F238E27FC236}">
              <a16:creationId xmlns:a16="http://schemas.microsoft.com/office/drawing/2014/main" id="{81588698-AE6E-C22A-8553-E31AB6971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27050" y="21913850"/>
          <a:ext cx="2190863" cy="4851649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</xdr:colOff>
      <xdr:row>123</xdr:row>
      <xdr:rowOff>44450</xdr:rowOff>
    </xdr:from>
    <xdr:to>
      <xdr:col>11</xdr:col>
      <xdr:colOff>381203</xdr:colOff>
      <xdr:row>150</xdr:row>
      <xdr:rowOff>120901</xdr:rowOff>
    </xdr:to>
    <xdr:pic>
      <xdr:nvPicPr>
        <xdr:cNvPr id="68" name="図 67">
          <a:extLst>
            <a:ext uri="{FF2B5EF4-FFF2-40B4-BE49-F238E27FC236}">
              <a16:creationId xmlns:a16="http://schemas.microsoft.com/office/drawing/2014/main" id="{262BD17E-3E69-49BE-42D8-8A03C1357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3759200" y="21913850"/>
          <a:ext cx="3943553" cy="4877051"/>
        </a:xfrm>
        <a:prstGeom prst="rect">
          <a:avLst/>
        </a:prstGeom>
      </xdr:spPr>
    </xdr:pic>
    <xdr:clientData/>
  </xdr:twoCellAnchor>
  <xdr:twoCellAnchor editAs="oneCell">
    <xdr:from>
      <xdr:col>12</xdr:col>
      <xdr:colOff>704850</xdr:colOff>
      <xdr:row>123</xdr:row>
      <xdr:rowOff>31750</xdr:rowOff>
    </xdr:from>
    <xdr:to>
      <xdr:col>14</xdr:col>
      <xdr:colOff>387413</xdr:colOff>
      <xdr:row>150</xdr:row>
      <xdr:rowOff>95500</xdr:rowOff>
    </xdr:to>
    <xdr:pic>
      <xdr:nvPicPr>
        <xdr:cNvPr id="69" name="図 68">
          <a:extLst>
            <a:ext uri="{FF2B5EF4-FFF2-40B4-BE49-F238E27FC236}">
              <a16:creationId xmlns:a16="http://schemas.microsoft.com/office/drawing/2014/main" id="{00B98C6E-7BDB-1AD9-EE57-EEB98578A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8705850" y="21901150"/>
          <a:ext cx="1225613" cy="4864350"/>
        </a:xfrm>
        <a:prstGeom prst="rect">
          <a:avLst/>
        </a:prstGeom>
      </xdr:spPr>
    </xdr:pic>
    <xdr:clientData/>
  </xdr:twoCellAnchor>
  <xdr:twoCellAnchor editAs="oneCell">
    <xdr:from>
      <xdr:col>16</xdr:col>
      <xdr:colOff>44450</xdr:colOff>
      <xdr:row>123</xdr:row>
      <xdr:rowOff>44450</xdr:rowOff>
    </xdr:from>
    <xdr:to>
      <xdr:col>17</xdr:col>
      <xdr:colOff>736667</xdr:colOff>
      <xdr:row>150</xdr:row>
      <xdr:rowOff>6595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5BCB5C70-AFBE-E121-9921-69ACED359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0922000" y="21913850"/>
          <a:ext cx="1308167" cy="4762745"/>
        </a:xfrm>
        <a:prstGeom prst="rect">
          <a:avLst/>
        </a:prstGeom>
      </xdr:spPr>
    </xdr:pic>
    <xdr:clientData/>
  </xdr:twoCellAnchor>
  <xdr:twoCellAnchor editAs="oneCell">
    <xdr:from>
      <xdr:col>19</xdr:col>
      <xdr:colOff>31750</xdr:colOff>
      <xdr:row>123</xdr:row>
      <xdr:rowOff>57150</xdr:rowOff>
    </xdr:from>
    <xdr:to>
      <xdr:col>21</xdr:col>
      <xdr:colOff>704951</xdr:colOff>
      <xdr:row>150</xdr:row>
      <xdr:rowOff>120900</xdr:rowOff>
    </xdr:to>
    <xdr:pic>
      <xdr:nvPicPr>
        <xdr:cNvPr id="71" name="図 70">
          <a:extLst>
            <a:ext uri="{FF2B5EF4-FFF2-40B4-BE49-F238E27FC236}">
              <a16:creationId xmlns:a16="http://schemas.microsoft.com/office/drawing/2014/main" id="{D4C75839-65D3-131E-ECB1-6245697E9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2896850" y="21926550"/>
          <a:ext cx="1968601" cy="4864350"/>
        </a:xfrm>
        <a:prstGeom prst="rect">
          <a:avLst/>
        </a:prstGeom>
      </xdr:spPr>
    </xdr:pic>
    <xdr:clientData/>
  </xdr:twoCellAnchor>
  <xdr:twoCellAnchor editAs="oneCell">
    <xdr:from>
      <xdr:col>22</xdr:col>
      <xdr:colOff>533400</xdr:colOff>
      <xdr:row>123</xdr:row>
      <xdr:rowOff>88900</xdr:rowOff>
    </xdr:from>
    <xdr:to>
      <xdr:col>25</xdr:col>
      <xdr:colOff>241390</xdr:colOff>
      <xdr:row>150</xdr:row>
      <xdr:rowOff>146300</xdr:rowOff>
    </xdr:to>
    <xdr:pic>
      <xdr:nvPicPr>
        <xdr:cNvPr id="72" name="図 71">
          <a:extLst>
            <a:ext uri="{FF2B5EF4-FFF2-40B4-BE49-F238E27FC236}">
              <a16:creationId xmlns:a16="http://schemas.microsoft.com/office/drawing/2014/main" id="{E91D7818-502F-538B-1AAD-C98950BB6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15519400" y="21958300"/>
          <a:ext cx="1759040" cy="485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5" sqref="C5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35</v>
      </c>
    </row>
    <row r="2" spans="1:18" x14ac:dyDescent="0.55000000000000004">
      <c r="A2" s="1" t="s">
        <v>8</v>
      </c>
      <c r="C2" t="s">
        <v>22</v>
      </c>
    </row>
    <row r="3" spans="1:18" x14ac:dyDescent="0.55000000000000004">
      <c r="A3" s="1" t="s">
        <v>10</v>
      </c>
      <c r="C3" s="27">
        <v>94148</v>
      </c>
    </row>
    <row r="4" spans="1:18" x14ac:dyDescent="0.55000000000000004">
      <c r="A4" s="1" t="s">
        <v>11</v>
      </c>
      <c r="C4" s="27" t="s">
        <v>13</v>
      </c>
    </row>
    <row r="5" spans="1:18" ht="18.5" thickBot="1" x14ac:dyDescent="0.6">
      <c r="A5" s="1" t="s">
        <v>12</v>
      </c>
      <c r="C5" s="27" t="s">
        <v>67</v>
      </c>
    </row>
    <row r="6" spans="1:18" ht="18.5" thickBot="1" x14ac:dyDescent="0.6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80" t="s">
        <v>3</v>
      </c>
      <c r="H6" s="81"/>
      <c r="I6" s="87"/>
      <c r="J6" s="80" t="s">
        <v>23</v>
      </c>
      <c r="K6" s="81"/>
      <c r="L6" s="87"/>
      <c r="M6" s="80" t="s">
        <v>24</v>
      </c>
      <c r="N6" s="81"/>
      <c r="O6" s="87"/>
    </row>
    <row r="7" spans="1:18" ht="18.5" thickBot="1" x14ac:dyDescent="0.6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8.5" thickBot="1" x14ac:dyDescent="0.6">
      <c r="A8" s="26" t="s">
        <v>9</v>
      </c>
      <c r="B8" s="10"/>
      <c r="C8" s="46"/>
      <c r="D8" s="15"/>
      <c r="E8" s="14"/>
      <c r="F8" s="16"/>
      <c r="G8" s="17">
        <f>C3</f>
        <v>94148</v>
      </c>
      <c r="H8" s="18">
        <f>C3</f>
        <v>94148</v>
      </c>
      <c r="I8" s="19">
        <f>C3</f>
        <v>94148</v>
      </c>
      <c r="J8" s="84" t="s">
        <v>23</v>
      </c>
      <c r="K8" s="85"/>
      <c r="L8" s="86"/>
      <c r="M8" s="84"/>
      <c r="N8" s="85"/>
      <c r="O8" s="86"/>
    </row>
    <row r="9" spans="1:18" x14ac:dyDescent="0.55000000000000004">
      <c r="A9" s="7">
        <v>1</v>
      </c>
      <c r="B9" s="21">
        <v>44669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97735.038799999995</v>
      </c>
      <c r="H9" s="20">
        <f t="shared" ref="H9" si="0">IF(E9="","",H8+N9)</f>
        <v>98384.66</v>
      </c>
      <c r="I9" s="20">
        <f t="shared" ref="I9" si="1">IF(F9="","",I8+O9)</f>
        <v>99796.88</v>
      </c>
      <c r="J9" s="38">
        <f>IF(G8="","",G8*0.03)</f>
        <v>2824.44</v>
      </c>
      <c r="K9" s="39">
        <f>IF(H8="","",H8*0.03)</f>
        <v>2824.44</v>
      </c>
      <c r="L9" s="40">
        <f>IF(I8="","",I8*0.03)</f>
        <v>2824.44</v>
      </c>
      <c r="M9" s="38">
        <f>IF(D9="","",J9*D9)</f>
        <v>3587.0388000000003</v>
      </c>
      <c r="N9" s="39">
        <f>IF(E9="","",K9*E9)</f>
        <v>4236.66</v>
      </c>
      <c r="O9" s="40">
        <f>IF(F9="","",L9*F9)</f>
        <v>5648.88</v>
      </c>
      <c r="P9" s="20"/>
      <c r="Q9" s="20"/>
      <c r="R9" s="20"/>
    </row>
    <row r="10" spans="1:18" x14ac:dyDescent="0.55000000000000004">
      <c r="A10" s="7">
        <v>2</v>
      </c>
      <c r="B10" s="4">
        <v>44684</v>
      </c>
      <c r="C10" s="44">
        <v>2</v>
      </c>
      <c r="D10" s="54">
        <v>-1</v>
      </c>
      <c r="E10" s="55">
        <v>-1</v>
      </c>
      <c r="F10" s="56">
        <v>-1</v>
      </c>
      <c r="G10" s="20">
        <f t="shared" ref="G10:G42" si="2">IF(D10="","",G9+M10)</f>
        <v>94802.987635999991</v>
      </c>
      <c r="H10" s="20">
        <f t="shared" ref="H10:H42" si="3">IF(E10="","",H9+N10)</f>
        <v>95433.120200000005</v>
      </c>
      <c r="I10" s="20">
        <f t="shared" ref="I10:I42" si="4">IF(F10="","",I9+O10)</f>
        <v>96802.973599999998</v>
      </c>
      <c r="J10" s="41">
        <f t="shared" ref="J10:J12" si="5">IF(G9="","",G9*0.03)</f>
        <v>2932.0511639999995</v>
      </c>
      <c r="K10" s="42">
        <f t="shared" ref="K10:K12" si="6">IF(H9="","",H9*0.03)</f>
        <v>2951.5398</v>
      </c>
      <c r="L10" s="43">
        <f t="shared" ref="L10:L12" si="7">IF(I9="","",I9*0.03)</f>
        <v>2993.9063999999998</v>
      </c>
      <c r="M10" s="41">
        <f t="shared" ref="M10:M12" si="8">IF(D10="","",J10*D10)</f>
        <v>-2932.0511639999995</v>
      </c>
      <c r="N10" s="42">
        <f t="shared" ref="N10:N12" si="9">IF(E10="","",K10*E10)</f>
        <v>-2951.5398</v>
      </c>
      <c r="O10" s="43">
        <f t="shared" ref="O10:O12" si="10">IF(F10="","",L10*F10)</f>
        <v>-2993.9063999999998</v>
      </c>
      <c r="P10" s="20"/>
      <c r="Q10" s="20"/>
      <c r="R10" s="20"/>
    </row>
    <row r="11" spans="1:18" x14ac:dyDescent="0.55000000000000004">
      <c r="A11" s="7">
        <v>3</v>
      </c>
      <c r="B11" s="4">
        <v>44687</v>
      </c>
      <c r="C11" s="44">
        <v>1</v>
      </c>
      <c r="D11" s="54">
        <v>-1</v>
      </c>
      <c r="E11" s="55">
        <v>-1</v>
      </c>
      <c r="F11" s="74">
        <v>-1</v>
      </c>
      <c r="G11" s="20">
        <f t="shared" si="2"/>
        <v>91958.89800691999</v>
      </c>
      <c r="H11" s="20">
        <f t="shared" si="3"/>
        <v>92570.126594000001</v>
      </c>
      <c r="I11" s="20">
        <f t="shared" si="4"/>
        <v>93898.884391999993</v>
      </c>
      <c r="J11" s="41">
        <f t="shared" si="5"/>
        <v>2844.0896290799997</v>
      </c>
      <c r="K11" s="42">
        <f t="shared" si="6"/>
        <v>2862.993606</v>
      </c>
      <c r="L11" s="43">
        <f t="shared" si="7"/>
        <v>2904.0892079999999</v>
      </c>
      <c r="M11" s="41">
        <f t="shared" si="8"/>
        <v>-2844.0896290799997</v>
      </c>
      <c r="N11" s="42">
        <f t="shared" si="9"/>
        <v>-2862.993606</v>
      </c>
      <c r="O11" s="43">
        <f t="shared" si="10"/>
        <v>-2904.0892079999999</v>
      </c>
      <c r="P11" s="20"/>
      <c r="Q11" s="20"/>
      <c r="R11" s="20"/>
    </row>
    <row r="12" spans="1:18" x14ac:dyDescent="0.55000000000000004">
      <c r="A12" s="7">
        <v>4</v>
      </c>
      <c r="B12" s="4">
        <v>44714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95462.532020983635</v>
      </c>
      <c r="H12" s="20">
        <f t="shared" si="3"/>
        <v>96735.78229073</v>
      </c>
      <c r="I12" s="20">
        <f t="shared" si="4"/>
        <v>99532.817455519995</v>
      </c>
      <c r="J12" s="41">
        <f t="shared" si="5"/>
        <v>2758.7669402075994</v>
      </c>
      <c r="K12" s="42">
        <f t="shared" si="6"/>
        <v>2777.1037978199997</v>
      </c>
      <c r="L12" s="43">
        <f t="shared" si="7"/>
        <v>2816.9665317599997</v>
      </c>
      <c r="M12" s="41">
        <f t="shared" si="8"/>
        <v>3503.6340140636512</v>
      </c>
      <c r="N12" s="42">
        <f t="shared" si="9"/>
        <v>4165.6556967299994</v>
      </c>
      <c r="O12" s="43">
        <f t="shared" si="10"/>
        <v>5633.9330635199995</v>
      </c>
      <c r="P12" s="20"/>
      <c r="Q12" s="20"/>
      <c r="R12" s="20"/>
    </row>
    <row r="13" spans="1:18" x14ac:dyDescent="0.55000000000000004">
      <c r="A13" s="7">
        <v>5</v>
      </c>
      <c r="B13" s="4">
        <v>44714</v>
      </c>
      <c r="C13" s="44">
        <v>1</v>
      </c>
      <c r="D13" s="54">
        <v>1.27</v>
      </c>
      <c r="E13" s="55">
        <v>1.5</v>
      </c>
      <c r="F13" s="74">
        <v>2</v>
      </c>
      <c r="G13" s="20">
        <f t="shared" si="2"/>
        <v>99099.654490983114</v>
      </c>
      <c r="H13" s="20">
        <f t="shared" si="3"/>
        <v>101088.89249381285</v>
      </c>
      <c r="I13" s="20">
        <f t="shared" si="4"/>
        <v>105504.78650285119</v>
      </c>
      <c r="J13" s="41">
        <f t="shared" ref="J13:J58" si="11">IF(G12="","",G12*0.03)</f>
        <v>2863.8759606295089</v>
      </c>
      <c r="K13" s="42">
        <f t="shared" ref="K13:K58" si="12">IF(H12="","",H12*0.03)</f>
        <v>2902.0734687219001</v>
      </c>
      <c r="L13" s="43">
        <f t="shared" ref="L13:L58" si="13">IF(I12="","",I12*0.03)</f>
        <v>2985.9845236655997</v>
      </c>
      <c r="M13" s="41">
        <f t="shared" ref="M13:M58" si="14">IF(D13="","",J13*D13)</f>
        <v>3637.1224699994764</v>
      </c>
      <c r="N13" s="42">
        <f t="shared" ref="N13:N58" si="15">IF(E13="","",K13*E13)</f>
        <v>4353.1102030828497</v>
      </c>
      <c r="O13" s="43">
        <f t="shared" ref="O13:O58" si="16">IF(F13="","",L13*F13)</f>
        <v>5971.9690473311994</v>
      </c>
      <c r="P13" s="20"/>
      <c r="Q13" s="20"/>
      <c r="R13" s="20"/>
    </row>
    <row r="14" spans="1:18" x14ac:dyDescent="0.55000000000000004">
      <c r="A14" s="7">
        <v>6</v>
      </c>
      <c r="B14" s="4">
        <v>44734</v>
      </c>
      <c r="C14" s="44">
        <v>1</v>
      </c>
      <c r="D14" s="54">
        <v>0</v>
      </c>
      <c r="E14" s="55">
        <v>0</v>
      </c>
      <c r="F14" s="56">
        <v>0</v>
      </c>
      <c r="G14" s="20">
        <f t="shared" si="2"/>
        <v>99099.654490983114</v>
      </c>
      <c r="H14" s="20">
        <f t="shared" si="3"/>
        <v>101088.89249381285</v>
      </c>
      <c r="I14" s="20">
        <f t="shared" si="4"/>
        <v>105504.78650285119</v>
      </c>
      <c r="J14" s="41">
        <f t="shared" si="11"/>
        <v>2972.9896347294934</v>
      </c>
      <c r="K14" s="42">
        <f t="shared" si="12"/>
        <v>3032.6667748143855</v>
      </c>
      <c r="L14" s="43">
        <f t="shared" si="13"/>
        <v>3165.1435950855357</v>
      </c>
      <c r="M14" s="41">
        <f t="shared" si="14"/>
        <v>0</v>
      </c>
      <c r="N14" s="42">
        <f t="shared" si="15"/>
        <v>0</v>
      </c>
      <c r="O14" s="43">
        <f t="shared" si="16"/>
        <v>0</v>
      </c>
      <c r="P14" s="20"/>
      <c r="Q14" s="20"/>
      <c r="R14" s="20"/>
    </row>
    <row r="15" spans="1:18" x14ac:dyDescent="0.55000000000000004">
      <c r="A15" s="7">
        <v>7</v>
      </c>
      <c r="B15" s="4">
        <v>44736</v>
      </c>
      <c r="C15" s="44">
        <v>2</v>
      </c>
      <c r="D15" s="54">
        <v>-1</v>
      </c>
      <c r="E15" s="55">
        <v>-1</v>
      </c>
      <c r="F15" s="56">
        <v>-1</v>
      </c>
      <c r="G15" s="20">
        <f t="shared" si="2"/>
        <v>96126.664856253614</v>
      </c>
      <c r="H15" s="20">
        <f t="shared" si="3"/>
        <v>98056.225718998467</v>
      </c>
      <c r="I15" s="20">
        <f t="shared" si="4"/>
        <v>102339.64290776565</v>
      </c>
      <c r="J15" s="41">
        <f t="shared" si="11"/>
        <v>2972.9896347294934</v>
      </c>
      <c r="K15" s="42">
        <f t="shared" si="12"/>
        <v>3032.6667748143855</v>
      </c>
      <c r="L15" s="43">
        <f t="shared" si="13"/>
        <v>3165.1435950855357</v>
      </c>
      <c r="M15" s="41">
        <f t="shared" si="14"/>
        <v>-2972.9896347294934</v>
      </c>
      <c r="N15" s="42">
        <f t="shared" si="15"/>
        <v>-3032.6667748143855</v>
      </c>
      <c r="O15" s="43">
        <f t="shared" si="16"/>
        <v>-3165.1435950855357</v>
      </c>
      <c r="P15" s="20"/>
      <c r="Q15" s="20"/>
      <c r="R15" s="20"/>
    </row>
    <row r="16" spans="1:18" x14ac:dyDescent="0.55000000000000004">
      <c r="A16" s="7">
        <v>8</v>
      </c>
      <c r="B16" s="4">
        <v>44812</v>
      </c>
      <c r="C16" s="44">
        <v>1</v>
      </c>
      <c r="D16" s="54">
        <v>-1</v>
      </c>
      <c r="E16" s="55">
        <v>-1</v>
      </c>
      <c r="F16" s="56">
        <v>-1</v>
      </c>
      <c r="G16" s="20">
        <f t="shared" si="2"/>
        <v>93242.864910566001</v>
      </c>
      <c r="H16" s="20">
        <f t="shared" si="3"/>
        <v>95114.538947428518</v>
      </c>
      <c r="I16" s="20">
        <f t="shared" si="4"/>
        <v>99269.453620532688</v>
      </c>
      <c r="J16" s="41">
        <f t="shared" si="11"/>
        <v>2883.7999456876082</v>
      </c>
      <c r="K16" s="42">
        <f t="shared" si="12"/>
        <v>2941.6867715699541</v>
      </c>
      <c r="L16" s="43">
        <f t="shared" si="13"/>
        <v>3070.1892872329695</v>
      </c>
      <c r="M16" s="41">
        <f t="shared" si="14"/>
        <v>-2883.7999456876082</v>
      </c>
      <c r="N16" s="42">
        <f t="shared" si="15"/>
        <v>-2941.6867715699541</v>
      </c>
      <c r="O16" s="43">
        <f t="shared" si="16"/>
        <v>-3070.1892872329695</v>
      </c>
      <c r="P16" s="20"/>
      <c r="Q16" s="20"/>
      <c r="R16" s="20"/>
    </row>
    <row r="17" spans="1:18" x14ac:dyDescent="0.55000000000000004">
      <c r="A17" s="7">
        <v>9</v>
      </c>
      <c r="B17" s="4">
        <v>44817</v>
      </c>
      <c r="C17" s="44">
        <v>1</v>
      </c>
      <c r="D17" s="54">
        <v>-1</v>
      </c>
      <c r="E17" s="55">
        <v>-1</v>
      </c>
      <c r="F17" s="56">
        <v>-1</v>
      </c>
      <c r="G17" s="20">
        <f t="shared" si="2"/>
        <v>90445.57896324902</v>
      </c>
      <c r="H17" s="20">
        <f t="shared" si="3"/>
        <v>92261.102779005669</v>
      </c>
      <c r="I17" s="20">
        <f t="shared" si="4"/>
        <v>96291.370011916704</v>
      </c>
      <c r="J17" s="41">
        <f t="shared" si="11"/>
        <v>2797.2859473169801</v>
      </c>
      <c r="K17" s="42">
        <f t="shared" si="12"/>
        <v>2853.4361684228556</v>
      </c>
      <c r="L17" s="43">
        <f t="shared" si="13"/>
        <v>2978.0836086159807</v>
      </c>
      <c r="M17" s="41">
        <f t="shared" si="14"/>
        <v>-2797.2859473169801</v>
      </c>
      <c r="N17" s="42">
        <f t="shared" si="15"/>
        <v>-2853.4361684228556</v>
      </c>
      <c r="O17" s="43">
        <f t="shared" si="16"/>
        <v>-2978.0836086159807</v>
      </c>
      <c r="P17" s="20"/>
      <c r="Q17" s="20"/>
      <c r="R17" s="20"/>
    </row>
    <row r="18" spans="1:18" x14ac:dyDescent="0.55000000000000004">
      <c r="A18" s="7">
        <v>10</v>
      </c>
      <c r="B18" s="4">
        <v>44844</v>
      </c>
      <c r="C18" s="44">
        <v>2</v>
      </c>
      <c r="D18" s="54">
        <v>-1</v>
      </c>
      <c r="E18" s="55">
        <v>-1</v>
      </c>
      <c r="F18" s="56">
        <v>-1</v>
      </c>
      <c r="G18" s="20">
        <f t="shared" si="2"/>
        <v>87732.211594351553</v>
      </c>
      <c r="H18" s="20">
        <f t="shared" si="3"/>
        <v>89493.269695635492</v>
      </c>
      <c r="I18" s="20">
        <f t="shared" si="4"/>
        <v>93402.628911559208</v>
      </c>
      <c r="J18" s="41">
        <f t="shared" si="11"/>
        <v>2713.3673688974704</v>
      </c>
      <c r="K18" s="42">
        <f t="shared" si="12"/>
        <v>2767.8330833701698</v>
      </c>
      <c r="L18" s="43">
        <f t="shared" si="13"/>
        <v>2888.7411003575012</v>
      </c>
      <c r="M18" s="41">
        <f t="shared" si="14"/>
        <v>-2713.3673688974704</v>
      </c>
      <c r="N18" s="42">
        <f t="shared" si="15"/>
        <v>-2767.8330833701698</v>
      </c>
      <c r="O18" s="43">
        <f t="shared" si="16"/>
        <v>-2888.7411003575012</v>
      </c>
      <c r="P18" s="20"/>
      <c r="Q18" s="20"/>
      <c r="R18" s="20"/>
    </row>
    <row r="19" spans="1:18" x14ac:dyDescent="0.55000000000000004">
      <c r="A19" s="7">
        <v>11</v>
      </c>
      <c r="B19" s="4">
        <v>44852</v>
      </c>
      <c r="C19" s="44">
        <v>1</v>
      </c>
      <c r="D19" s="54">
        <v>-1</v>
      </c>
      <c r="E19" s="55">
        <v>-1</v>
      </c>
      <c r="F19" s="56">
        <v>-1</v>
      </c>
      <c r="G19" s="20">
        <f t="shared" si="2"/>
        <v>85100.245246521008</v>
      </c>
      <c r="H19" s="20">
        <f t="shared" si="3"/>
        <v>86808.471604766426</v>
      </c>
      <c r="I19" s="20">
        <f t="shared" si="4"/>
        <v>90600.550044212432</v>
      </c>
      <c r="J19" s="41">
        <f t="shared" si="11"/>
        <v>2631.9663478305465</v>
      </c>
      <c r="K19" s="42">
        <f t="shared" si="12"/>
        <v>2684.7980908690647</v>
      </c>
      <c r="L19" s="43">
        <f t="shared" si="13"/>
        <v>2802.078867346776</v>
      </c>
      <c r="M19" s="41">
        <f t="shared" si="14"/>
        <v>-2631.9663478305465</v>
      </c>
      <c r="N19" s="42">
        <f t="shared" si="15"/>
        <v>-2684.7980908690647</v>
      </c>
      <c r="O19" s="43">
        <f t="shared" si="16"/>
        <v>-2802.078867346776</v>
      </c>
      <c r="P19" s="20"/>
      <c r="Q19" s="20"/>
      <c r="R19" s="20"/>
    </row>
    <row r="20" spans="1:18" x14ac:dyDescent="0.55000000000000004">
      <c r="A20" s="7">
        <v>12</v>
      </c>
      <c r="B20" s="4">
        <v>44858</v>
      </c>
      <c r="C20" s="44">
        <v>1</v>
      </c>
      <c r="D20" s="54">
        <v>-1</v>
      </c>
      <c r="E20" s="55">
        <v>-1</v>
      </c>
      <c r="F20" s="56">
        <v>-1</v>
      </c>
      <c r="G20" s="20">
        <f t="shared" si="2"/>
        <v>82547.237889125376</v>
      </c>
      <c r="H20" s="20">
        <f t="shared" si="3"/>
        <v>84204.217456623432</v>
      </c>
      <c r="I20" s="20">
        <f t="shared" si="4"/>
        <v>87882.533542886056</v>
      </c>
      <c r="J20" s="41">
        <f t="shared" si="11"/>
        <v>2553.0073573956302</v>
      </c>
      <c r="K20" s="42">
        <f t="shared" si="12"/>
        <v>2604.2541481429926</v>
      </c>
      <c r="L20" s="43">
        <f t="shared" si="13"/>
        <v>2718.0165013263727</v>
      </c>
      <c r="M20" s="41">
        <f t="shared" si="14"/>
        <v>-2553.0073573956302</v>
      </c>
      <c r="N20" s="42">
        <f t="shared" si="15"/>
        <v>-2604.2541481429926</v>
      </c>
      <c r="O20" s="43">
        <f t="shared" si="16"/>
        <v>-2718.0165013263727</v>
      </c>
      <c r="P20" s="20"/>
      <c r="Q20" s="20"/>
      <c r="R20" s="20"/>
    </row>
    <row r="21" spans="1:18" x14ac:dyDescent="0.55000000000000004">
      <c r="A21" s="7">
        <v>13</v>
      </c>
      <c r="B21" s="4">
        <v>44895</v>
      </c>
      <c r="C21" s="44">
        <v>2</v>
      </c>
      <c r="D21" s="54">
        <v>-1</v>
      </c>
      <c r="E21" s="55">
        <v>-1</v>
      </c>
      <c r="F21" s="56">
        <v>-1</v>
      </c>
      <c r="G21" s="20">
        <f t="shared" si="2"/>
        <v>80070.820752451618</v>
      </c>
      <c r="H21" s="20">
        <f t="shared" si="3"/>
        <v>81678.090932924722</v>
      </c>
      <c r="I21" s="20">
        <f t="shared" si="4"/>
        <v>85246.057536599474</v>
      </c>
      <c r="J21" s="41">
        <f t="shared" si="11"/>
        <v>2476.417136673761</v>
      </c>
      <c r="K21" s="42">
        <f t="shared" si="12"/>
        <v>2526.1265236987028</v>
      </c>
      <c r="L21" s="43">
        <f t="shared" si="13"/>
        <v>2636.4760062865817</v>
      </c>
      <c r="M21" s="41">
        <f t="shared" si="14"/>
        <v>-2476.417136673761</v>
      </c>
      <c r="N21" s="42">
        <f t="shared" si="15"/>
        <v>-2526.1265236987028</v>
      </c>
      <c r="O21" s="43">
        <f t="shared" si="16"/>
        <v>-2636.4760062865817</v>
      </c>
      <c r="P21" s="20"/>
      <c r="Q21" s="20"/>
      <c r="R21" s="20"/>
    </row>
    <row r="22" spans="1:18" x14ac:dyDescent="0.55000000000000004">
      <c r="A22" s="7">
        <v>14</v>
      </c>
      <c r="B22" s="4">
        <v>44904</v>
      </c>
      <c r="C22" s="44">
        <v>1</v>
      </c>
      <c r="D22" s="54">
        <v>-1</v>
      </c>
      <c r="E22" s="55">
        <v>-1</v>
      </c>
      <c r="F22" s="56">
        <v>-1</v>
      </c>
      <c r="G22" s="20">
        <f t="shared" si="2"/>
        <v>77668.696129878066</v>
      </c>
      <c r="H22" s="20">
        <f t="shared" si="3"/>
        <v>79227.748204936986</v>
      </c>
      <c r="I22" s="20">
        <f t="shared" si="4"/>
        <v>82688.675810501489</v>
      </c>
      <c r="J22" s="41">
        <f t="shared" si="11"/>
        <v>2402.1246225735485</v>
      </c>
      <c r="K22" s="42">
        <f t="shared" si="12"/>
        <v>2450.3427279877415</v>
      </c>
      <c r="L22" s="43">
        <f t="shared" si="13"/>
        <v>2557.381726097984</v>
      </c>
      <c r="M22" s="41">
        <f t="shared" si="14"/>
        <v>-2402.1246225735485</v>
      </c>
      <c r="N22" s="42">
        <f t="shared" si="15"/>
        <v>-2450.3427279877415</v>
      </c>
      <c r="O22" s="43">
        <f t="shared" si="16"/>
        <v>-2557.381726097984</v>
      </c>
      <c r="P22" s="20"/>
      <c r="Q22" s="20"/>
      <c r="R22" s="20"/>
    </row>
    <row r="23" spans="1:18" x14ac:dyDescent="0.55000000000000004">
      <c r="A23" s="7">
        <v>15</v>
      </c>
      <c r="B23" s="4">
        <v>44959</v>
      </c>
      <c r="C23" s="44">
        <v>1</v>
      </c>
      <c r="D23" s="54">
        <v>-1</v>
      </c>
      <c r="E23" s="55">
        <v>-1</v>
      </c>
      <c r="F23" s="74">
        <v>-1</v>
      </c>
      <c r="G23" s="20">
        <f t="shared" si="2"/>
        <v>75338.635245981728</v>
      </c>
      <c r="H23" s="20">
        <f t="shared" si="3"/>
        <v>76850.915758788877</v>
      </c>
      <c r="I23" s="20">
        <f t="shared" si="4"/>
        <v>80208.015536186445</v>
      </c>
      <c r="J23" s="41">
        <f t="shared" si="11"/>
        <v>2330.0608838963417</v>
      </c>
      <c r="K23" s="42">
        <f t="shared" si="12"/>
        <v>2376.8324461481093</v>
      </c>
      <c r="L23" s="43">
        <f t="shared" si="13"/>
        <v>2480.6602743150447</v>
      </c>
      <c r="M23" s="41">
        <f t="shared" si="14"/>
        <v>-2330.0608838963417</v>
      </c>
      <c r="N23" s="42">
        <f t="shared" si="15"/>
        <v>-2376.8324461481093</v>
      </c>
      <c r="O23" s="43">
        <f t="shared" si="16"/>
        <v>-2480.6602743150447</v>
      </c>
      <c r="P23" s="20"/>
      <c r="Q23" s="20"/>
      <c r="R23" s="20"/>
    </row>
    <row r="24" spans="1:18" x14ac:dyDescent="0.55000000000000004">
      <c r="A24" s="7">
        <v>16</v>
      </c>
      <c r="B24" s="4">
        <v>45006</v>
      </c>
      <c r="C24" s="44">
        <v>2</v>
      </c>
      <c r="D24" s="54">
        <v>0</v>
      </c>
      <c r="E24" s="55">
        <v>0</v>
      </c>
      <c r="F24" s="56">
        <v>0</v>
      </c>
      <c r="G24" s="20">
        <f t="shared" si="2"/>
        <v>75338.635245981728</v>
      </c>
      <c r="H24" s="20">
        <f t="shared" si="3"/>
        <v>76850.915758788877</v>
      </c>
      <c r="I24" s="20">
        <f t="shared" si="4"/>
        <v>80208.015536186445</v>
      </c>
      <c r="J24" s="41">
        <f t="shared" si="11"/>
        <v>2260.159057379452</v>
      </c>
      <c r="K24" s="42">
        <f t="shared" si="12"/>
        <v>2305.5274727636661</v>
      </c>
      <c r="L24" s="43">
        <f t="shared" si="13"/>
        <v>2406.2404660855932</v>
      </c>
      <c r="M24" s="41">
        <f t="shared" si="14"/>
        <v>0</v>
      </c>
      <c r="N24" s="42">
        <f t="shared" si="15"/>
        <v>0</v>
      </c>
      <c r="O24" s="43">
        <f t="shared" si="16"/>
        <v>0</v>
      </c>
      <c r="P24" s="20"/>
      <c r="Q24" s="20"/>
      <c r="R24" s="20"/>
    </row>
    <row r="25" spans="1:18" x14ac:dyDescent="0.55000000000000004">
      <c r="A25" s="7">
        <v>17</v>
      </c>
      <c r="B25" s="4">
        <v>45014</v>
      </c>
      <c r="C25" s="44">
        <v>1</v>
      </c>
      <c r="D25" s="54">
        <v>1.27</v>
      </c>
      <c r="E25" s="55">
        <v>1.5</v>
      </c>
      <c r="F25" s="56">
        <v>2</v>
      </c>
      <c r="G25" s="20">
        <f t="shared" si="2"/>
        <v>78209.037248853638</v>
      </c>
      <c r="H25" s="20">
        <f t="shared" si="3"/>
        <v>80309.206967934369</v>
      </c>
      <c r="I25" s="20">
        <f t="shared" si="4"/>
        <v>85020.496468357625</v>
      </c>
      <c r="J25" s="41">
        <f t="shared" si="11"/>
        <v>2260.159057379452</v>
      </c>
      <c r="K25" s="42">
        <f t="shared" si="12"/>
        <v>2305.5274727636661</v>
      </c>
      <c r="L25" s="43">
        <f t="shared" si="13"/>
        <v>2406.2404660855932</v>
      </c>
      <c r="M25" s="41">
        <f t="shared" si="14"/>
        <v>2870.4020028719042</v>
      </c>
      <c r="N25" s="42">
        <f t="shared" si="15"/>
        <v>3458.2912091454991</v>
      </c>
      <c r="O25" s="43">
        <f t="shared" si="16"/>
        <v>4812.4809321711864</v>
      </c>
      <c r="P25" s="20"/>
      <c r="Q25" s="20"/>
      <c r="R25" s="20"/>
    </row>
    <row r="26" spans="1:18" x14ac:dyDescent="0.55000000000000004">
      <c r="A26" s="7">
        <v>18</v>
      </c>
      <c r="B26" s="4">
        <v>45029</v>
      </c>
      <c r="C26" s="44">
        <v>1</v>
      </c>
      <c r="D26" s="54">
        <v>1.27</v>
      </c>
      <c r="E26" s="55">
        <v>1.5</v>
      </c>
      <c r="F26" s="56">
        <v>2</v>
      </c>
      <c r="G26" s="20">
        <f t="shared" si="2"/>
        <v>81188.801568034964</v>
      </c>
      <c r="H26" s="20">
        <f t="shared" si="3"/>
        <v>83923.121281491418</v>
      </c>
      <c r="I26" s="20">
        <f t="shared" si="4"/>
        <v>90121.726256459078</v>
      </c>
      <c r="J26" s="41">
        <f t="shared" si="11"/>
        <v>2346.2711174656092</v>
      </c>
      <c r="K26" s="42">
        <f t="shared" si="12"/>
        <v>2409.2762090380311</v>
      </c>
      <c r="L26" s="43">
        <f t="shared" si="13"/>
        <v>2550.6148940507287</v>
      </c>
      <c r="M26" s="41">
        <f t="shared" si="14"/>
        <v>2979.7643191813236</v>
      </c>
      <c r="N26" s="42">
        <f t="shared" si="15"/>
        <v>3613.9143135570466</v>
      </c>
      <c r="O26" s="43">
        <f t="shared" si="16"/>
        <v>5101.2297881014574</v>
      </c>
      <c r="P26" s="20"/>
      <c r="Q26" s="20"/>
      <c r="R26" s="20"/>
    </row>
    <row r="27" spans="1:18" x14ac:dyDescent="0.55000000000000004">
      <c r="A27" s="7">
        <v>19</v>
      </c>
      <c r="B27" s="4">
        <v>45036</v>
      </c>
      <c r="C27" s="44">
        <v>1</v>
      </c>
      <c r="D27" s="54">
        <v>-1</v>
      </c>
      <c r="E27" s="55">
        <v>-1</v>
      </c>
      <c r="F27" s="56">
        <v>-1</v>
      </c>
      <c r="G27" s="20">
        <f t="shared" si="2"/>
        <v>78753.137520993914</v>
      </c>
      <c r="H27" s="20">
        <f t="shared" si="3"/>
        <v>81405.427643046671</v>
      </c>
      <c r="I27" s="20">
        <f t="shared" si="4"/>
        <v>87418.074468765306</v>
      </c>
      <c r="J27" s="41">
        <f t="shared" si="11"/>
        <v>2435.6640470410489</v>
      </c>
      <c r="K27" s="42">
        <f t="shared" si="12"/>
        <v>2517.6936384447426</v>
      </c>
      <c r="L27" s="43">
        <f t="shared" si="13"/>
        <v>2703.6517876937723</v>
      </c>
      <c r="M27" s="41">
        <f t="shared" si="14"/>
        <v>-2435.6640470410489</v>
      </c>
      <c r="N27" s="42">
        <f t="shared" si="15"/>
        <v>-2517.6936384447426</v>
      </c>
      <c r="O27" s="43">
        <f t="shared" si="16"/>
        <v>-2703.6517876937723</v>
      </c>
      <c r="P27" s="20"/>
      <c r="Q27" s="20"/>
      <c r="R27" s="20"/>
    </row>
    <row r="28" spans="1:18" x14ac:dyDescent="0.55000000000000004">
      <c r="A28" s="7">
        <v>20</v>
      </c>
      <c r="B28" s="4">
        <v>45062</v>
      </c>
      <c r="C28" s="44">
        <v>1</v>
      </c>
      <c r="D28" s="54">
        <v>1.27</v>
      </c>
      <c r="E28" s="55">
        <v>1.5</v>
      </c>
      <c r="F28" s="56">
        <v>2</v>
      </c>
      <c r="G28" s="20">
        <f t="shared" si="2"/>
        <v>81753.63206054378</v>
      </c>
      <c r="H28" s="20">
        <f t="shared" si="3"/>
        <v>85068.671886983764</v>
      </c>
      <c r="I28" s="20">
        <f t="shared" si="4"/>
        <v>92663.158936891225</v>
      </c>
      <c r="J28" s="41">
        <f t="shared" si="11"/>
        <v>2362.5941256298174</v>
      </c>
      <c r="K28" s="42">
        <f t="shared" si="12"/>
        <v>2442.1628292914002</v>
      </c>
      <c r="L28" s="43">
        <f t="shared" si="13"/>
        <v>2622.5422340629589</v>
      </c>
      <c r="M28" s="41">
        <f t="shared" si="14"/>
        <v>3000.494539549868</v>
      </c>
      <c r="N28" s="42">
        <f t="shared" si="15"/>
        <v>3663.2442439371002</v>
      </c>
      <c r="O28" s="43">
        <f t="shared" si="16"/>
        <v>5245.0844681259177</v>
      </c>
      <c r="P28" s="20"/>
      <c r="Q28" s="20"/>
      <c r="R28" s="20"/>
    </row>
    <row r="29" spans="1:18" x14ac:dyDescent="0.55000000000000004">
      <c r="A29" s="7">
        <v>21</v>
      </c>
      <c r="B29" s="4">
        <v>45070</v>
      </c>
      <c r="C29" s="44">
        <v>1</v>
      </c>
      <c r="D29" s="54">
        <v>1.27</v>
      </c>
      <c r="E29" s="55">
        <v>1.5</v>
      </c>
      <c r="F29" s="74">
        <v>-1</v>
      </c>
      <c r="G29" s="20">
        <f t="shared" si="2"/>
        <v>84868.445442050492</v>
      </c>
      <c r="H29" s="20">
        <f t="shared" si="3"/>
        <v>88896.762121898035</v>
      </c>
      <c r="I29" s="20">
        <f t="shared" si="4"/>
        <v>89883.264168784488</v>
      </c>
      <c r="J29" s="41">
        <f t="shared" si="11"/>
        <v>2452.6089618163132</v>
      </c>
      <c r="K29" s="42">
        <f t="shared" si="12"/>
        <v>2552.0601566095129</v>
      </c>
      <c r="L29" s="43">
        <f t="shared" si="13"/>
        <v>2779.8947681067366</v>
      </c>
      <c r="M29" s="41">
        <f t="shared" si="14"/>
        <v>3114.8133815067176</v>
      </c>
      <c r="N29" s="42">
        <f t="shared" si="15"/>
        <v>3828.0902349142693</v>
      </c>
      <c r="O29" s="43">
        <f t="shared" si="16"/>
        <v>-2779.8947681067366</v>
      </c>
      <c r="P29" s="20"/>
      <c r="Q29" s="20"/>
      <c r="R29" s="20"/>
    </row>
    <row r="30" spans="1:18" x14ac:dyDescent="0.55000000000000004">
      <c r="A30" s="7">
        <v>22</v>
      </c>
      <c r="B30" s="4">
        <v>45076</v>
      </c>
      <c r="C30" s="44">
        <v>2</v>
      </c>
      <c r="D30" s="54">
        <v>1.27</v>
      </c>
      <c r="E30" s="55">
        <v>1.5</v>
      </c>
      <c r="F30" s="74">
        <v>-1</v>
      </c>
      <c r="G30" s="20">
        <f t="shared" si="2"/>
        <v>88101.933213392622</v>
      </c>
      <c r="H30" s="20">
        <f t="shared" si="3"/>
        <v>92897.11641738344</v>
      </c>
      <c r="I30" s="20">
        <f t="shared" si="4"/>
        <v>87186.766243720951</v>
      </c>
      <c r="J30" s="41">
        <f t="shared" si="11"/>
        <v>2546.0533632615147</v>
      </c>
      <c r="K30" s="42">
        <f t="shared" si="12"/>
        <v>2666.902863656941</v>
      </c>
      <c r="L30" s="43">
        <f t="shared" si="13"/>
        <v>2696.4979250635347</v>
      </c>
      <c r="M30" s="41">
        <f t="shared" si="14"/>
        <v>3233.4877713421238</v>
      </c>
      <c r="N30" s="42">
        <f t="shared" si="15"/>
        <v>4000.3542954854115</v>
      </c>
      <c r="O30" s="43">
        <f t="shared" si="16"/>
        <v>-2696.4979250635347</v>
      </c>
      <c r="P30" s="20"/>
      <c r="Q30" s="20"/>
      <c r="R30" s="20"/>
    </row>
    <row r="31" spans="1:18" x14ac:dyDescent="0.55000000000000004">
      <c r="A31" s="7">
        <v>23</v>
      </c>
      <c r="B31" s="4">
        <v>45079</v>
      </c>
      <c r="C31" s="44">
        <v>1</v>
      </c>
      <c r="D31" s="54">
        <v>-1</v>
      </c>
      <c r="E31" s="55">
        <v>-1</v>
      </c>
      <c r="F31" s="56">
        <v>-1</v>
      </c>
      <c r="G31" s="20">
        <f t="shared" si="2"/>
        <v>85458.87521699084</v>
      </c>
      <c r="H31" s="20">
        <f t="shared" si="3"/>
        <v>90110.202924861936</v>
      </c>
      <c r="I31" s="20">
        <f t="shared" si="4"/>
        <v>84571.163256409316</v>
      </c>
      <c r="J31" s="41">
        <f t="shared" si="11"/>
        <v>2643.0579964017784</v>
      </c>
      <c r="K31" s="42">
        <f t="shared" si="12"/>
        <v>2786.913492521503</v>
      </c>
      <c r="L31" s="43">
        <f t="shared" si="13"/>
        <v>2615.6029873116286</v>
      </c>
      <c r="M31" s="41">
        <f t="shared" si="14"/>
        <v>-2643.0579964017784</v>
      </c>
      <c r="N31" s="42">
        <f t="shared" si="15"/>
        <v>-2786.913492521503</v>
      </c>
      <c r="O31" s="43">
        <f t="shared" si="16"/>
        <v>-2615.6029873116286</v>
      </c>
      <c r="P31" s="20"/>
      <c r="Q31" s="20"/>
      <c r="R31" s="20"/>
    </row>
    <row r="32" spans="1:18" x14ac:dyDescent="0.55000000000000004">
      <c r="A32" s="7">
        <v>24</v>
      </c>
      <c r="B32" s="4">
        <v>45085</v>
      </c>
      <c r="C32" s="44">
        <v>1</v>
      </c>
      <c r="D32" s="54">
        <v>1.27</v>
      </c>
      <c r="E32" s="55">
        <v>1.5</v>
      </c>
      <c r="F32" s="56">
        <v>2</v>
      </c>
      <c r="G32" s="20">
        <f t="shared" si="2"/>
        <v>88714.858362758197</v>
      </c>
      <c r="H32" s="20">
        <f t="shared" si="3"/>
        <v>94165.162056480724</v>
      </c>
      <c r="I32" s="20">
        <f t="shared" si="4"/>
        <v>89645.43305179388</v>
      </c>
      <c r="J32" s="41">
        <f t="shared" si="11"/>
        <v>2563.7662565097253</v>
      </c>
      <c r="K32" s="42">
        <f t="shared" si="12"/>
        <v>2703.3060877458579</v>
      </c>
      <c r="L32" s="43">
        <f t="shared" si="13"/>
        <v>2537.1348976922795</v>
      </c>
      <c r="M32" s="41">
        <f t="shared" si="14"/>
        <v>3255.9831457673513</v>
      </c>
      <c r="N32" s="42">
        <f t="shared" si="15"/>
        <v>4054.9591316187871</v>
      </c>
      <c r="O32" s="43">
        <f t="shared" si="16"/>
        <v>5074.2697953845591</v>
      </c>
      <c r="P32" s="20"/>
      <c r="Q32" s="20"/>
      <c r="R32" s="20"/>
    </row>
    <row r="33" spans="1:18" x14ac:dyDescent="0.55000000000000004">
      <c r="A33" s="7">
        <v>25</v>
      </c>
      <c r="B33" s="4">
        <v>45097</v>
      </c>
      <c r="C33" s="44">
        <v>1</v>
      </c>
      <c r="D33" s="54">
        <v>-1</v>
      </c>
      <c r="E33" s="55">
        <v>-1</v>
      </c>
      <c r="F33" s="56">
        <v>-1</v>
      </c>
      <c r="G33" s="20">
        <f t="shared" si="2"/>
        <v>86053.41261187545</v>
      </c>
      <c r="H33" s="20">
        <f t="shared" si="3"/>
        <v>91340.207194786301</v>
      </c>
      <c r="I33" s="20">
        <f t="shared" si="4"/>
        <v>86956.070060240061</v>
      </c>
      <c r="J33" s="41">
        <f t="shared" si="11"/>
        <v>2661.4457508827459</v>
      </c>
      <c r="K33" s="42">
        <f t="shared" si="12"/>
        <v>2824.9548616944217</v>
      </c>
      <c r="L33" s="43">
        <f t="shared" si="13"/>
        <v>2689.3629915538163</v>
      </c>
      <c r="M33" s="41">
        <f t="shared" si="14"/>
        <v>-2661.4457508827459</v>
      </c>
      <c r="N33" s="42">
        <f t="shared" si="15"/>
        <v>-2824.9548616944217</v>
      </c>
      <c r="O33" s="43">
        <f t="shared" si="16"/>
        <v>-2689.3629915538163</v>
      </c>
      <c r="P33" s="20"/>
      <c r="Q33" s="20"/>
      <c r="R33" s="20"/>
    </row>
    <row r="34" spans="1:18" x14ac:dyDescent="0.55000000000000004">
      <c r="A34" s="7">
        <v>26</v>
      </c>
      <c r="B34" s="4">
        <v>45155</v>
      </c>
      <c r="C34" s="44">
        <v>1</v>
      </c>
      <c r="D34" s="54">
        <v>-1</v>
      </c>
      <c r="E34" s="55">
        <v>-1</v>
      </c>
      <c r="F34" s="74">
        <v>-1</v>
      </c>
      <c r="G34" s="20">
        <f t="shared" si="2"/>
        <v>83471.81023351918</v>
      </c>
      <c r="H34" s="20">
        <f t="shared" si="3"/>
        <v>88600.000978942713</v>
      </c>
      <c r="I34" s="20">
        <f t="shared" si="4"/>
        <v>84347.387958432853</v>
      </c>
      <c r="J34" s="41">
        <f t="shared" si="11"/>
        <v>2581.6023783562632</v>
      </c>
      <c r="K34" s="42">
        <f t="shared" si="12"/>
        <v>2740.2062158435888</v>
      </c>
      <c r="L34" s="43">
        <f t="shared" si="13"/>
        <v>2608.6821018072019</v>
      </c>
      <c r="M34" s="41">
        <f t="shared" si="14"/>
        <v>-2581.6023783562632</v>
      </c>
      <c r="N34" s="42">
        <f t="shared" si="15"/>
        <v>-2740.2062158435888</v>
      </c>
      <c r="O34" s="43">
        <f t="shared" si="16"/>
        <v>-2608.6821018072019</v>
      </c>
      <c r="P34" s="20"/>
      <c r="Q34" s="20"/>
      <c r="R34" s="20"/>
    </row>
    <row r="35" spans="1:18" x14ac:dyDescent="0.55000000000000004">
      <c r="A35" s="7">
        <v>27</v>
      </c>
      <c r="B35" s="4">
        <v>45175</v>
      </c>
      <c r="C35" s="44">
        <v>1</v>
      </c>
      <c r="D35" s="54">
        <v>-1</v>
      </c>
      <c r="E35" s="55">
        <v>-1</v>
      </c>
      <c r="F35" s="74">
        <v>-1</v>
      </c>
      <c r="G35" s="20">
        <f t="shared" si="2"/>
        <v>80967.655926513602</v>
      </c>
      <c r="H35" s="20">
        <f t="shared" si="3"/>
        <v>85942.000949574431</v>
      </c>
      <c r="I35" s="20">
        <f t="shared" si="4"/>
        <v>81816.966319679865</v>
      </c>
      <c r="J35" s="41">
        <f t="shared" si="11"/>
        <v>2504.1543070055754</v>
      </c>
      <c r="K35" s="42">
        <f t="shared" si="12"/>
        <v>2658.0000293682815</v>
      </c>
      <c r="L35" s="43">
        <f t="shared" si="13"/>
        <v>2530.4216387529855</v>
      </c>
      <c r="M35" s="41">
        <f t="shared" si="14"/>
        <v>-2504.1543070055754</v>
      </c>
      <c r="N35" s="42">
        <f t="shared" si="15"/>
        <v>-2658.0000293682815</v>
      </c>
      <c r="O35" s="43">
        <f t="shared" si="16"/>
        <v>-2530.4216387529855</v>
      </c>
      <c r="P35" s="20"/>
      <c r="Q35" s="20"/>
      <c r="R35" s="20"/>
    </row>
    <row r="36" spans="1:18" x14ac:dyDescent="0.55000000000000004">
      <c r="A36" s="7">
        <v>28</v>
      </c>
      <c r="B36" s="4">
        <v>45180</v>
      </c>
      <c r="C36" s="44">
        <v>2</v>
      </c>
      <c r="D36" s="54">
        <v>0</v>
      </c>
      <c r="E36" s="55">
        <v>0</v>
      </c>
      <c r="F36" s="56">
        <v>0</v>
      </c>
      <c r="G36" s="20">
        <f t="shared" si="2"/>
        <v>80967.655926513602</v>
      </c>
      <c r="H36" s="20">
        <f t="shared" si="3"/>
        <v>85942.000949574431</v>
      </c>
      <c r="I36" s="20">
        <f t="shared" si="4"/>
        <v>81816.966319679865</v>
      </c>
      <c r="J36" s="41">
        <f t="shared" si="11"/>
        <v>2429.0296777954081</v>
      </c>
      <c r="K36" s="42">
        <f t="shared" si="12"/>
        <v>2578.2600284872328</v>
      </c>
      <c r="L36" s="43">
        <f t="shared" si="13"/>
        <v>2454.5089895903957</v>
      </c>
      <c r="M36" s="41">
        <f t="shared" si="14"/>
        <v>0</v>
      </c>
      <c r="N36" s="42">
        <f t="shared" si="15"/>
        <v>0</v>
      </c>
      <c r="O36" s="43">
        <f t="shared" si="16"/>
        <v>0</v>
      </c>
      <c r="P36" s="20"/>
      <c r="Q36" s="20"/>
      <c r="R36" s="20"/>
    </row>
    <row r="37" spans="1:18" x14ac:dyDescent="0.5500000000000000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>
        <f t="shared" si="11"/>
        <v>2429.0296777954081</v>
      </c>
      <c r="K37" s="42">
        <f t="shared" si="12"/>
        <v>2578.2600284872328</v>
      </c>
      <c r="L37" s="43">
        <f t="shared" si="13"/>
        <v>2454.5089895903957</v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5500000000000000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5500000000000000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5500000000000000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5500000000000000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5500000000000000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5500000000000000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5500000000000000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5500000000000000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5500000000000000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5500000000000000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5500000000000000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5500000000000000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5500000000000000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5500000000000000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5500000000000000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5500000000000000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5500000000000000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5500000000000000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5500000000000000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5500000000000000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8.5" thickBot="1" x14ac:dyDescent="0.6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8.5" thickBot="1" x14ac:dyDescent="0.6">
      <c r="A59" s="7"/>
      <c r="B59" s="88" t="s">
        <v>5</v>
      </c>
      <c r="C59" s="89"/>
      <c r="D59" s="1">
        <f>COUNTIF(D9:D58,1.27)</f>
        <v>9</v>
      </c>
      <c r="E59" s="1">
        <f>COUNTIF(E9:E58,1.5)</f>
        <v>9</v>
      </c>
      <c r="F59" s="6">
        <f>COUNTIF(F9:F58,2)</f>
        <v>7</v>
      </c>
      <c r="G59" s="66">
        <f>M59+G8</f>
        <v>80967.655926513631</v>
      </c>
      <c r="H59" s="18">
        <f>N59+H8</f>
        <v>85942.00094957446</v>
      </c>
      <c r="I59" s="19">
        <f>O59+I8</f>
        <v>81816.966319679894</v>
      </c>
      <c r="J59" s="63" t="s">
        <v>31</v>
      </c>
      <c r="K59" s="64">
        <f>B58-B9</f>
        <v>-44669</v>
      </c>
      <c r="L59" s="65" t="s">
        <v>32</v>
      </c>
      <c r="M59" s="75">
        <f>SUM(M9:M58)</f>
        <v>-13180.344073486376</v>
      </c>
      <c r="N59" s="76">
        <f>SUM(N9:N58)</f>
        <v>-8205.9990504255438</v>
      </c>
      <c r="O59" s="77">
        <f>SUM(O9:O58)</f>
        <v>-12331.033680320106</v>
      </c>
    </row>
    <row r="60" spans="1:15" ht="18.5" thickBot="1" x14ac:dyDescent="0.6">
      <c r="A60" s="7"/>
      <c r="B60" s="82" t="s">
        <v>6</v>
      </c>
      <c r="C60" s="83"/>
      <c r="D60" s="1">
        <f>COUNTIF(D9:D58,-1)</f>
        <v>16</v>
      </c>
      <c r="E60" s="1">
        <f>COUNTIF(E9:E58,-1)</f>
        <v>16</v>
      </c>
      <c r="F60" s="6">
        <f>COUNTIF(F9:F58,-1)</f>
        <v>18</v>
      </c>
      <c r="G60" s="80" t="s">
        <v>30</v>
      </c>
      <c r="H60" s="81"/>
      <c r="I60" s="87"/>
      <c r="J60" s="80" t="s">
        <v>33</v>
      </c>
      <c r="K60" s="81"/>
      <c r="L60" s="87"/>
      <c r="M60" s="7"/>
      <c r="O60" s="3"/>
    </row>
    <row r="61" spans="1:15" ht="18.5" thickBot="1" x14ac:dyDescent="0.6">
      <c r="A61" s="7"/>
      <c r="B61" s="82" t="s">
        <v>34</v>
      </c>
      <c r="C61" s="83"/>
      <c r="D61" s="1">
        <f>COUNTIF(D9:D58,0)</f>
        <v>3</v>
      </c>
      <c r="E61" s="1">
        <f>COUNTIF(E9:E58,0)</f>
        <v>3</v>
      </c>
      <c r="F61" s="1">
        <f>COUNTIF(F9:F58,0)</f>
        <v>3</v>
      </c>
      <c r="G61" s="70">
        <f>G59/G8</f>
        <v>0.86000399293148688</v>
      </c>
      <c r="H61" s="71">
        <f t="shared" ref="H61" si="21">H59/H8</f>
        <v>0.91283936939259958</v>
      </c>
      <c r="I61" s="72">
        <f>I59/I8</f>
        <v>0.86902500658197623</v>
      </c>
      <c r="J61" s="61">
        <f>(G61-100%)*30/K59</f>
        <v>9.4022257316156489E-5</v>
      </c>
      <c r="K61" s="61">
        <f>(H61-100%)*30/K59</f>
        <v>5.8537664112069061E-5</v>
      </c>
      <c r="L61" s="62">
        <f>(I61-100%)*30/K59</f>
        <v>8.7963684043536073E-5</v>
      </c>
      <c r="M61" s="8"/>
      <c r="N61" s="2"/>
      <c r="O61" s="9"/>
    </row>
    <row r="62" spans="1:15" ht="18.5" thickBot="1" x14ac:dyDescent="0.6">
      <c r="B62" s="80" t="s">
        <v>4</v>
      </c>
      <c r="C62" s="81"/>
      <c r="D62" s="73">
        <f t="shared" ref="D62:E62" si="22">D59/(D59+D60+D61)</f>
        <v>0.32142857142857145</v>
      </c>
      <c r="E62" s="68">
        <f t="shared" si="22"/>
        <v>0.32142857142857145</v>
      </c>
      <c r="F62" s="69">
        <f>F59/(F59+F60+F61)</f>
        <v>0.25</v>
      </c>
    </row>
    <row r="64" spans="1:15" x14ac:dyDescent="0.5500000000000000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C123"/>
  <sheetViews>
    <sheetView topLeftCell="M121" zoomScaleNormal="100" workbookViewId="0">
      <selection activeCell="Y123" sqref="Y123"/>
    </sheetView>
  </sheetViews>
  <sheetFormatPr defaultColWidth="8.08203125" defaultRowHeight="14" x14ac:dyDescent="0.55000000000000004"/>
  <cols>
    <col min="1" max="1" width="6.58203125" style="50" customWidth="1"/>
    <col min="2" max="2" width="7.25" style="49" customWidth="1"/>
    <col min="3" max="3" width="10.83203125" style="49" bestFit="1" customWidth="1"/>
    <col min="4" max="6" width="8.08203125" style="49"/>
    <col min="7" max="7" width="9.9140625" style="49" bestFit="1" customWidth="1"/>
    <col min="8" max="8" width="8.9140625" style="49" bestFit="1" customWidth="1"/>
    <col min="9" max="9" width="8.08203125" style="49"/>
    <col min="10" max="10" width="9.4140625" style="49" bestFit="1" customWidth="1"/>
    <col min="11" max="11" width="10.83203125" style="49" bestFit="1" customWidth="1"/>
    <col min="12" max="12" width="8.9140625" style="49" bestFit="1" customWidth="1"/>
    <col min="13" max="13" width="9.4140625" style="49" bestFit="1" customWidth="1"/>
    <col min="14" max="14" width="10.83203125" style="49" bestFit="1" customWidth="1"/>
    <col min="15" max="15" width="9.4140625" style="49" bestFit="1" customWidth="1"/>
    <col min="16" max="17" width="8.08203125" style="49"/>
    <col min="18" max="18" width="9.9140625" style="49" bestFit="1" customWidth="1"/>
    <col min="19" max="20" width="8.08203125" style="49"/>
    <col min="21" max="21" width="8.9140625" style="49" bestFit="1" customWidth="1"/>
    <col min="22" max="22" width="10.83203125" style="49" bestFit="1" customWidth="1"/>
    <col min="23" max="23" width="8.08203125" style="49"/>
    <col min="24" max="25" width="9.4140625" style="49" bestFit="1" customWidth="1"/>
    <col min="26" max="28" width="8.08203125" style="49"/>
    <col min="29" max="29" width="8.9140625" style="49" bestFit="1" customWidth="1"/>
    <col min="30" max="256" width="8.08203125" style="49"/>
    <col min="257" max="257" width="6.58203125" style="49" customWidth="1"/>
    <col min="258" max="258" width="7.25" style="49" customWidth="1"/>
    <col min="259" max="512" width="8.08203125" style="49"/>
    <col min="513" max="513" width="6.58203125" style="49" customWidth="1"/>
    <col min="514" max="514" width="7.25" style="49" customWidth="1"/>
    <col min="515" max="768" width="8.08203125" style="49"/>
    <col min="769" max="769" width="6.58203125" style="49" customWidth="1"/>
    <col min="770" max="770" width="7.25" style="49" customWidth="1"/>
    <col min="771" max="1024" width="8.08203125" style="49"/>
    <col min="1025" max="1025" width="6.58203125" style="49" customWidth="1"/>
    <col min="1026" max="1026" width="7.25" style="49" customWidth="1"/>
    <col min="1027" max="1280" width="8.08203125" style="49"/>
    <col min="1281" max="1281" width="6.58203125" style="49" customWidth="1"/>
    <col min="1282" max="1282" width="7.25" style="49" customWidth="1"/>
    <col min="1283" max="1536" width="8.08203125" style="49"/>
    <col min="1537" max="1537" width="6.58203125" style="49" customWidth="1"/>
    <col min="1538" max="1538" width="7.25" style="49" customWidth="1"/>
    <col min="1539" max="1792" width="8.08203125" style="49"/>
    <col min="1793" max="1793" width="6.58203125" style="49" customWidth="1"/>
    <col min="1794" max="1794" width="7.25" style="49" customWidth="1"/>
    <col min="1795" max="2048" width="8.08203125" style="49"/>
    <col min="2049" max="2049" width="6.58203125" style="49" customWidth="1"/>
    <col min="2050" max="2050" width="7.25" style="49" customWidth="1"/>
    <col min="2051" max="2304" width="8.08203125" style="49"/>
    <col min="2305" max="2305" width="6.58203125" style="49" customWidth="1"/>
    <col min="2306" max="2306" width="7.25" style="49" customWidth="1"/>
    <col min="2307" max="2560" width="8.08203125" style="49"/>
    <col min="2561" max="2561" width="6.58203125" style="49" customWidth="1"/>
    <col min="2562" max="2562" width="7.25" style="49" customWidth="1"/>
    <col min="2563" max="2816" width="8.08203125" style="49"/>
    <col min="2817" max="2817" width="6.58203125" style="49" customWidth="1"/>
    <col min="2818" max="2818" width="7.25" style="49" customWidth="1"/>
    <col min="2819" max="3072" width="8.08203125" style="49"/>
    <col min="3073" max="3073" width="6.58203125" style="49" customWidth="1"/>
    <col min="3074" max="3074" width="7.25" style="49" customWidth="1"/>
    <col min="3075" max="3328" width="8.08203125" style="49"/>
    <col min="3329" max="3329" width="6.58203125" style="49" customWidth="1"/>
    <col min="3330" max="3330" width="7.25" style="49" customWidth="1"/>
    <col min="3331" max="3584" width="8.08203125" style="49"/>
    <col min="3585" max="3585" width="6.58203125" style="49" customWidth="1"/>
    <col min="3586" max="3586" width="7.25" style="49" customWidth="1"/>
    <col min="3587" max="3840" width="8.08203125" style="49"/>
    <col min="3841" max="3841" width="6.58203125" style="49" customWidth="1"/>
    <col min="3842" max="3842" width="7.25" style="49" customWidth="1"/>
    <col min="3843" max="4096" width="8.08203125" style="49"/>
    <col min="4097" max="4097" width="6.58203125" style="49" customWidth="1"/>
    <col min="4098" max="4098" width="7.25" style="49" customWidth="1"/>
    <col min="4099" max="4352" width="8.08203125" style="49"/>
    <col min="4353" max="4353" width="6.58203125" style="49" customWidth="1"/>
    <col min="4354" max="4354" width="7.25" style="49" customWidth="1"/>
    <col min="4355" max="4608" width="8.08203125" style="49"/>
    <col min="4609" max="4609" width="6.58203125" style="49" customWidth="1"/>
    <col min="4610" max="4610" width="7.25" style="49" customWidth="1"/>
    <col min="4611" max="4864" width="8.08203125" style="49"/>
    <col min="4865" max="4865" width="6.58203125" style="49" customWidth="1"/>
    <col min="4866" max="4866" width="7.25" style="49" customWidth="1"/>
    <col min="4867" max="5120" width="8.08203125" style="49"/>
    <col min="5121" max="5121" width="6.58203125" style="49" customWidth="1"/>
    <col min="5122" max="5122" width="7.25" style="49" customWidth="1"/>
    <col min="5123" max="5376" width="8.08203125" style="49"/>
    <col min="5377" max="5377" width="6.58203125" style="49" customWidth="1"/>
    <col min="5378" max="5378" width="7.25" style="49" customWidth="1"/>
    <col min="5379" max="5632" width="8.08203125" style="49"/>
    <col min="5633" max="5633" width="6.58203125" style="49" customWidth="1"/>
    <col min="5634" max="5634" width="7.25" style="49" customWidth="1"/>
    <col min="5635" max="5888" width="8.08203125" style="49"/>
    <col min="5889" max="5889" width="6.58203125" style="49" customWidth="1"/>
    <col min="5890" max="5890" width="7.25" style="49" customWidth="1"/>
    <col min="5891" max="6144" width="8.08203125" style="49"/>
    <col min="6145" max="6145" width="6.58203125" style="49" customWidth="1"/>
    <col min="6146" max="6146" width="7.25" style="49" customWidth="1"/>
    <col min="6147" max="6400" width="8.08203125" style="49"/>
    <col min="6401" max="6401" width="6.58203125" style="49" customWidth="1"/>
    <col min="6402" max="6402" width="7.25" style="49" customWidth="1"/>
    <col min="6403" max="6656" width="8.08203125" style="49"/>
    <col min="6657" max="6657" width="6.58203125" style="49" customWidth="1"/>
    <col min="6658" max="6658" width="7.25" style="49" customWidth="1"/>
    <col min="6659" max="6912" width="8.08203125" style="49"/>
    <col min="6913" max="6913" width="6.58203125" style="49" customWidth="1"/>
    <col min="6914" max="6914" width="7.25" style="49" customWidth="1"/>
    <col min="6915" max="7168" width="8.08203125" style="49"/>
    <col min="7169" max="7169" width="6.58203125" style="49" customWidth="1"/>
    <col min="7170" max="7170" width="7.25" style="49" customWidth="1"/>
    <col min="7171" max="7424" width="8.08203125" style="49"/>
    <col min="7425" max="7425" width="6.58203125" style="49" customWidth="1"/>
    <col min="7426" max="7426" width="7.25" style="49" customWidth="1"/>
    <col min="7427" max="7680" width="8.08203125" style="49"/>
    <col min="7681" max="7681" width="6.58203125" style="49" customWidth="1"/>
    <col min="7682" max="7682" width="7.25" style="49" customWidth="1"/>
    <col min="7683" max="7936" width="8.08203125" style="49"/>
    <col min="7937" max="7937" width="6.58203125" style="49" customWidth="1"/>
    <col min="7938" max="7938" width="7.25" style="49" customWidth="1"/>
    <col min="7939" max="8192" width="8.08203125" style="49"/>
    <col min="8193" max="8193" width="6.58203125" style="49" customWidth="1"/>
    <col min="8194" max="8194" width="7.25" style="49" customWidth="1"/>
    <col min="8195" max="8448" width="8.08203125" style="49"/>
    <col min="8449" max="8449" width="6.58203125" style="49" customWidth="1"/>
    <col min="8450" max="8450" width="7.25" style="49" customWidth="1"/>
    <col min="8451" max="8704" width="8.08203125" style="49"/>
    <col min="8705" max="8705" width="6.58203125" style="49" customWidth="1"/>
    <col min="8706" max="8706" width="7.25" style="49" customWidth="1"/>
    <col min="8707" max="8960" width="8.08203125" style="49"/>
    <col min="8961" max="8961" width="6.58203125" style="49" customWidth="1"/>
    <col min="8962" max="8962" width="7.25" style="49" customWidth="1"/>
    <col min="8963" max="9216" width="8.08203125" style="49"/>
    <col min="9217" max="9217" width="6.58203125" style="49" customWidth="1"/>
    <col min="9218" max="9218" width="7.25" style="49" customWidth="1"/>
    <col min="9219" max="9472" width="8.08203125" style="49"/>
    <col min="9473" max="9473" width="6.58203125" style="49" customWidth="1"/>
    <col min="9474" max="9474" width="7.25" style="49" customWidth="1"/>
    <col min="9475" max="9728" width="8.08203125" style="49"/>
    <col min="9729" max="9729" width="6.58203125" style="49" customWidth="1"/>
    <col min="9730" max="9730" width="7.25" style="49" customWidth="1"/>
    <col min="9731" max="9984" width="8.08203125" style="49"/>
    <col min="9985" max="9985" width="6.58203125" style="49" customWidth="1"/>
    <col min="9986" max="9986" width="7.25" style="49" customWidth="1"/>
    <col min="9987" max="10240" width="8.08203125" style="49"/>
    <col min="10241" max="10241" width="6.58203125" style="49" customWidth="1"/>
    <col min="10242" max="10242" width="7.25" style="49" customWidth="1"/>
    <col min="10243" max="10496" width="8.08203125" style="49"/>
    <col min="10497" max="10497" width="6.58203125" style="49" customWidth="1"/>
    <col min="10498" max="10498" width="7.25" style="49" customWidth="1"/>
    <col min="10499" max="10752" width="8.08203125" style="49"/>
    <col min="10753" max="10753" width="6.58203125" style="49" customWidth="1"/>
    <col min="10754" max="10754" width="7.25" style="49" customWidth="1"/>
    <col min="10755" max="11008" width="8.08203125" style="49"/>
    <col min="11009" max="11009" width="6.58203125" style="49" customWidth="1"/>
    <col min="11010" max="11010" width="7.25" style="49" customWidth="1"/>
    <col min="11011" max="11264" width="8.08203125" style="49"/>
    <col min="11265" max="11265" width="6.58203125" style="49" customWidth="1"/>
    <col min="11266" max="11266" width="7.25" style="49" customWidth="1"/>
    <col min="11267" max="11520" width="8.08203125" style="49"/>
    <col min="11521" max="11521" width="6.58203125" style="49" customWidth="1"/>
    <col min="11522" max="11522" width="7.25" style="49" customWidth="1"/>
    <col min="11523" max="11776" width="8.08203125" style="49"/>
    <col min="11777" max="11777" width="6.58203125" style="49" customWidth="1"/>
    <col min="11778" max="11778" width="7.25" style="49" customWidth="1"/>
    <col min="11779" max="12032" width="8.08203125" style="49"/>
    <col min="12033" max="12033" width="6.58203125" style="49" customWidth="1"/>
    <col min="12034" max="12034" width="7.25" style="49" customWidth="1"/>
    <col min="12035" max="12288" width="8.08203125" style="49"/>
    <col min="12289" max="12289" width="6.58203125" style="49" customWidth="1"/>
    <col min="12290" max="12290" width="7.25" style="49" customWidth="1"/>
    <col min="12291" max="12544" width="8.08203125" style="49"/>
    <col min="12545" max="12545" width="6.58203125" style="49" customWidth="1"/>
    <col min="12546" max="12546" width="7.25" style="49" customWidth="1"/>
    <col min="12547" max="12800" width="8.08203125" style="49"/>
    <col min="12801" max="12801" width="6.58203125" style="49" customWidth="1"/>
    <col min="12802" max="12802" width="7.25" style="49" customWidth="1"/>
    <col min="12803" max="13056" width="8.08203125" style="49"/>
    <col min="13057" max="13057" width="6.58203125" style="49" customWidth="1"/>
    <col min="13058" max="13058" width="7.25" style="49" customWidth="1"/>
    <col min="13059" max="13312" width="8.08203125" style="49"/>
    <col min="13313" max="13313" width="6.58203125" style="49" customWidth="1"/>
    <col min="13314" max="13314" width="7.25" style="49" customWidth="1"/>
    <col min="13315" max="13568" width="8.08203125" style="49"/>
    <col min="13569" max="13569" width="6.58203125" style="49" customWidth="1"/>
    <col min="13570" max="13570" width="7.25" style="49" customWidth="1"/>
    <col min="13571" max="13824" width="8.08203125" style="49"/>
    <col min="13825" max="13825" width="6.58203125" style="49" customWidth="1"/>
    <col min="13826" max="13826" width="7.25" style="49" customWidth="1"/>
    <col min="13827" max="14080" width="8.08203125" style="49"/>
    <col min="14081" max="14081" width="6.58203125" style="49" customWidth="1"/>
    <col min="14082" max="14082" width="7.25" style="49" customWidth="1"/>
    <col min="14083" max="14336" width="8.08203125" style="49"/>
    <col min="14337" max="14337" width="6.58203125" style="49" customWidth="1"/>
    <col min="14338" max="14338" width="7.25" style="49" customWidth="1"/>
    <col min="14339" max="14592" width="8.08203125" style="49"/>
    <col min="14593" max="14593" width="6.58203125" style="49" customWidth="1"/>
    <col min="14594" max="14594" width="7.25" style="49" customWidth="1"/>
    <col min="14595" max="14848" width="8.08203125" style="49"/>
    <col min="14849" max="14849" width="6.58203125" style="49" customWidth="1"/>
    <col min="14850" max="14850" width="7.25" style="49" customWidth="1"/>
    <col min="14851" max="15104" width="8.08203125" style="49"/>
    <col min="15105" max="15105" width="6.58203125" style="49" customWidth="1"/>
    <col min="15106" max="15106" width="7.25" style="49" customWidth="1"/>
    <col min="15107" max="15360" width="8.08203125" style="49"/>
    <col min="15361" max="15361" width="6.58203125" style="49" customWidth="1"/>
    <col min="15362" max="15362" width="7.25" style="49" customWidth="1"/>
    <col min="15363" max="15616" width="8.08203125" style="49"/>
    <col min="15617" max="15617" width="6.58203125" style="49" customWidth="1"/>
    <col min="15618" max="15618" width="7.25" style="49" customWidth="1"/>
    <col min="15619" max="15872" width="8.08203125" style="49"/>
    <col min="15873" max="15873" width="6.58203125" style="49" customWidth="1"/>
    <col min="15874" max="15874" width="7.25" style="49" customWidth="1"/>
    <col min="15875" max="16128" width="8.08203125" style="49"/>
    <col min="16129" max="16129" width="6.58203125" style="49" customWidth="1"/>
    <col min="16130" max="16130" width="7.25" style="49" customWidth="1"/>
    <col min="16131" max="16384" width="8.08203125" style="49"/>
  </cols>
  <sheetData>
    <row r="1" spans="2:29" x14ac:dyDescent="0.55000000000000004">
      <c r="B1" s="49" t="s">
        <v>35</v>
      </c>
      <c r="C1" s="49" t="s">
        <v>36</v>
      </c>
      <c r="D1" s="49" t="s">
        <v>37</v>
      </c>
    </row>
    <row r="3" spans="2:29" x14ac:dyDescent="0.55000000000000004">
      <c r="B3" s="49" t="s">
        <v>38</v>
      </c>
      <c r="C3" s="78">
        <v>44669</v>
      </c>
      <c r="G3" s="49" t="s">
        <v>39</v>
      </c>
      <c r="H3" s="78">
        <v>44684</v>
      </c>
      <c r="K3" s="49" t="s">
        <v>40</v>
      </c>
      <c r="L3" s="78">
        <v>44687</v>
      </c>
      <c r="T3" s="49" t="s">
        <v>41</v>
      </c>
      <c r="U3" s="78">
        <v>44714</v>
      </c>
      <c r="X3" s="49" t="s">
        <v>42</v>
      </c>
      <c r="Y3" s="78">
        <v>44714</v>
      </c>
      <c r="AC3" s="78"/>
    </row>
    <row r="33" spans="2:22" x14ac:dyDescent="0.55000000000000004">
      <c r="C33" s="79"/>
    </row>
    <row r="34" spans="2:22" x14ac:dyDescent="0.55000000000000004">
      <c r="B34" s="49" t="s">
        <v>43</v>
      </c>
      <c r="C34" s="79"/>
      <c r="F34" s="49" t="s">
        <v>44</v>
      </c>
      <c r="G34" s="78">
        <v>44736</v>
      </c>
      <c r="I34" s="49" t="s">
        <v>45</v>
      </c>
      <c r="J34" s="78">
        <v>44812</v>
      </c>
      <c r="M34" s="49" t="s">
        <v>46</v>
      </c>
      <c r="N34" s="78">
        <v>44817</v>
      </c>
      <c r="Q34" s="49" t="s">
        <v>47</v>
      </c>
      <c r="R34" s="49" t="s">
        <v>48</v>
      </c>
      <c r="U34" s="49" t="s">
        <v>49</v>
      </c>
      <c r="V34" s="78">
        <v>44852</v>
      </c>
    </row>
    <row r="64" spans="2:25" x14ac:dyDescent="0.55000000000000004">
      <c r="B64" s="49" t="s">
        <v>50</v>
      </c>
      <c r="C64" s="78">
        <v>44858</v>
      </c>
      <c r="J64" s="49" t="s">
        <v>51</v>
      </c>
      <c r="K64" s="78">
        <v>44895</v>
      </c>
      <c r="M64" s="49" t="s">
        <v>52</v>
      </c>
      <c r="N64" s="78">
        <v>44904</v>
      </c>
      <c r="Q64" s="49" t="s">
        <v>53</v>
      </c>
      <c r="R64" s="78">
        <v>44959</v>
      </c>
      <c r="U64" s="49" t="s">
        <v>54</v>
      </c>
      <c r="V64" s="78">
        <v>45006</v>
      </c>
      <c r="X64" s="49" t="s">
        <v>55</v>
      </c>
      <c r="Y64" s="78">
        <v>45014</v>
      </c>
    </row>
    <row r="94" spans="2:24" x14ac:dyDescent="0.55000000000000004">
      <c r="B94" s="49" t="s">
        <v>56</v>
      </c>
      <c r="C94" s="78">
        <v>45029</v>
      </c>
      <c r="I94" s="49" t="s">
        <v>57</v>
      </c>
      <c r="J94" s="78">
        <v>45036</v>
      </c>
      <c r="L94" s="49" t="s">
        <v>58</v>
      </c>
      <c r="M94" s="78">
        <v>45062</v>
      </c>
      <c r="Q94" s="49" t="s">
        <v>59</v>
      </c>
      <c r="R94" s="78">
        <v>45070</v>
      </c>
      <c r="W94" s="49" t="s">
        <v>60</v>
      </c>
      <c r="X94" s="78">
        <v>45076</v>
      </c>
    </row>
    <row r="123" spans="2:25" x14ac:dyDescent="0.55000000000000004">
      <c r="B123" s="49" t="s">
        <v>61</v>
      </c>
      <c r="C123" s="78">
        <v>45079</v>
      </c>
      <c r="G123" s="49" t="s">
        <v>62</v>
      </c>
      <c r="H123" s="78">
        <v>45085</v>
      </c>
      <c r="N123" s="49" t="s">
        <v>63</v>
      </c>
      <c r="O123" s="78"/>
      <c r="Q123" s="49" t="s">
        <v>64</v>
      </c>
      <c r="R123" s="78">
        <v>45155</v>
      </c>
      <c r="T123" s="49" t="s">
        <v>65</v>
      </c>
      <c r="U123" s="78">
        <v>45175</v>
      </c>
      <c r="X123" s="49" t="s">
        <v>66</v>
      </c>
      <c r="Y123" s="78">
        <v>45180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3" zoomScale="145" zoomScaleSheetLayoutView="100" workbookViewId="0">
      <selection activeCell="A22" sqref="A22:J29"/>
    </sheetView>
  </sheetViews>
  <sheetFormatPr defaultColWidth="8.08203125" defaultRowHeight="13" x14ac:dyDescent="0.55000000000000004"/>
  <cols>
    <col min="1" max="16384" width="8.08203125" style="49"/>
  </cols>
  <sheetData>
    <row r="1" spans="1:10" x14ac:dyDescent="0.55000000000000004">
      <c r="A1" s="49" t="s">
        <v>26</v>
      </c>
    </row>
    <row r="2" spans="1:10" x14ac:dyDescent="0.55000000000000004">
      <c r="A2" s="90"/>
      <c r="B2" s="91"/>
      <c r="C2" s="91"/>
      <c r="D2" s="91"/>
      <c r="E2" s="91"/>
      <c r="F2" s="91"/>
      <c r="G2" s="91"/>
      <c r="H2" s="91"/>
      <c r="I2" s="91"/>
      <c r="J2" s="91"/>
    </row>
    <row r="3" spans="1:10" x14ac:dyDescent="0.55000000000000004">
      <c r="A3" s="91"/>
      <c r="B3" s="91"/>
      <c r="C3" s="91"/>
      <c r="D3" s="91"/>
      <c r="E3" s="91"/>
      <c r="F3" s="91"/>
      <c r="G3" s="91"/>
      <c r="H3" s="91"/>
      <c r="I3" s="91"/>
      <c r="J3" s="91"/>
    </row>
    <row r="4" spans="1:10" x14ac:dyDescent="0.55000000000000004">
      <c r="A4" s="91"/>
      <c r="B4" s="91"/>
      <c r="C4" s="91"/>
      <c r="D4" s="91"/>
      <c r="E4" s="91"/>
      <c r="F4" s="91"/>
      <c r="G4" s="91"/>
      <c r="H4" s="91"/>
      <c r="I4" s="91"/>
      <c r="J4" s="91"/>
    </row>
    <row r="5" spans="1:10" x14ac:dyDescent="0.55000000000000004">
      <c r="A5" s="91"/>
      <c r="B5" s="91"/>
      <c r="C5" s="91"/>
      <c r="D5" s="91"/>
      <c r="E5" s="91"/>
      <c r="F5" s="91"/>
      <c r="G5" s="91"/>
      <c r="H5" s="91"/>
      <c r="I5" s="91"/>
      <c r="J5" s="91"/>
    </row>
    <row r="6" spans="1:10" x14ac:dyDescent="0.55000000000000004">
      <c r="A6" s="91"/>
      <c r="B6" s="91"/>
      <c r="C6" s="91"/>
      <c r="D6" s="91"/>
      <c r="E6" s="91"/>
      <c r="F6" s="91"/>
      <c r="G6" s="91"/>
      <c r="H6" s="91"/>
      <c r="I6" s="91"/>
      <c r="J6" s="91"/>
    </row>
    <row r="7" spans="1:10" x14ac:dyDescent="0.55000000000000004">
      <c r="A7" s="91"/>
      <c r="B7" s="91"/>
      <c r="C7" s="91"/>
      <c r="D7" s="91"/>
      <c r="E7" s="91"/>
      <c r="F7" s="91"/>
      <c r="G7" s="91"/>
      <c r="H7" s="91"/>
      <c r="I7" s="91"/>
      <c r="J7" s="91"/>
    </row>
    <row r="8" spans="1:10" x14ac:dyDescent="0.55000000000000004">
      <c r="A8" s="91"/>
      <c r="B8" s="91"/>
      <c r="C8" s="91"/>
      <c r="D8" s="91"/>
      <c r="E8" s="91"/>
      <c r="F8" s="91"/>
      <c r="G8" s="91"/>
      <c r="H8" s="91"/>
      <c r="I8" s="91"/>
      <c r="J8" s="91"/>
    </row>
    <row r="9" spans="1:10" x14ac:dyDescent="0.55000000000000004">
      <c r="A9" s="91"/>
      <c r="B9" s="91"/>
      <c r="C9" s="91"/>
      <c r="D9" s="91"/>
      <c r="E9" s="91"/>
      <c r="F9" s="91"/>
      <c r="G9" s="91"/>
      <c r="H9" s="91"/>
      <c r="I9" s="91"/>
      <c r="J9" s="91"/>
    </row>
    <row r="11" spans="1:10" x14ac:dyDescent="0.55000000000000004">
      <c r="A11" s="49" t="s">
        <v>27</v>
      </c>
    </row>
    <row r="12" spans="1:10" x14ac:dyDescent="0.55000000000000004">
      <c r="A12" s="92" t="s">
        <v>68</v>
      </c>
      <c r="B12" s="93"/>
      <c r="C12" s="93"/>
      <c r="D12" s="93"/>
      <c r="E12" s="93"/>
      <c r="F12" s="93"/>
      <c r="G12" s="93"/>
      <c r="H12" s="93"/>
      <c r="I12" s="93"/>
      <c r="J12" s="93"/>
    </row>
    <row r="13" spans="1:10" x14ac:dyDescent="0.55000000000000004">
      <c r="A13" s="93"/>
      <c r="B13" s="93"/>
      <c r="C13" s="93"/>
      <c r="D13" s="93"/>
      <c r="E13" s="93"/>
      <c r="F13" s="93"/>
      <c r="G13" s="93"/>
      <c r="H13" s="93"/>
      <c r="I13" s="93"/>
      <c r="J13" s="93"/>
    </row>
    <row r="14" spans="1:10" x14ac:dyDescent="0.55000000000000004">
      <c r="A14" s="93"/>
      <c r="B14" s="93"/>
      <c r="C14" s="93"/>
      <c r="D14" s="93"/>
      <c r="E14" s="93"/>
      <c r="F14" s="93"/>
      <c r="G14" s="93"/>
      <c r="H14" s="93"/>
      <c r="I14" s="93"/>
      <c r="J14" s="93"/>
    </row>
    <row r="15" spans="1:10" x14ac:dyDescent="0.55000000000000004">
      <c r="A15" s="93"/>
      <c r="B15" s="93"/>
      <c r="C15" s="93"/>
      <c r="D15" s="93"/>
      <c r="E15" s="93"/>
      <c r="F15" s="93"/>
      <c r="G15" s="93"/>
      <c r="H15" s="93"/>
      <c r="I15" s="93"/>
      <c r="J15" s="93"/>
    </row>
    <row r="16" spans="1:10" x14ac:dyDescent="0.55000000000000004">
      <c r="A16" s="93"/>
      <c r="B16" s="93"/>
      <c r="C16" s="93"/>
      <c r="D16" s="93"/>
      <c r="E16" s="93"/>
      <c r="F16" s="93"/>
      <c r="G16" s="93"/>
      <c r="H16" s="93"/>
      <c r="I16" s="93"/>
      <c r="J16" s="93"/>
    </row>
    <row r="17" spans="1:10" x14ac:dyDescent="0.55000000000000004">
      <c r="A17" s="93"/>
      <c r="B17" s="93"/>
      <c r="C17" s="93"/>
      <c r="D17" s="93"/>
      <c r="E17" s="93"/>
      <c r="F17" s="93"/>
      <c r="G17" s="93"/>
      <c r="H17" s="93"/>
      <c r="I17" s="93"/>
      <c r="J17" s="93"/>
    </row>
    <row r="18" spans="1:10" x14ac:dyDescent="0.55000000000000004">
      <c r="A18" s="93"/>
      <c r="B18" s="93"/>
      <c r="C18" s="93"/>
      <c r="D18" s="93"/>
      <c r="E18" s="93"/>
      <c r="F18" s="93"/>
      <c r="G18" s="93"/>
      <c r="H18" s="93"/>
      <c r="I18" s="93"/>
      <c r="J18" s="93"/>
    </row>
    <row r="19" spans="1:10" x14ac:dyDescent="0.55000000000000004">
      <c r="A19" s="93"/>
      <c r="B19" s="93"/>
      <c r="C19" s="93"/>
      <c r="D19" s="93"/>
      <c r="E19" s="93"/>
      <c r="F19" s="93"/>
      <c r="G19" s="93"/>
      <c r="H19" s="93"/>
      <c r="I19" s="93"/>
      <c r="J19" s="93"/>
    </row>
    <row r="21" spans="1:10" x14ac:dyDescent="0.55000000000000004">
      <c r="A21" s="49" t="s">
        <v>28</v>
      </c>
    </row>
    <row r="22" spans="1:10" x14ac:dyDescent="0.55000000000000004">
      <c r="A22" s="92" t="s">
        <v>70</v>
      </c>
      <c r="B22" s="92"/>
      <c r="C22" s="92"/>
      <c r="D22" s="92"/>
      <c r="E22" s="92"/>
      <c r="F22" s="92"/>
      <c r="G22" s="92"/>
      <c r="H22" s="92"/>
      <c r="I22" s="92"/>
      <c r="J22" s="92"/>
    </row>
    <row r="23" spans="1:10" x14ac:dyDescent="0.55000000000000004">
      <c r="A23" s="92"/>
      <c r="B23" s="92"/>
      <c r="C23" s="92"/>
      <c r="D23" s="92"/>
      <c r="E23" s="92"/>
      <c r="F23" s="92"/>
      <c r="G23" s="92"/>
      <c r="H23" s="92"/>
      <c r="I23" s="92"/>
      <c r="J23" s="92"/>
    </row>
    <row r="24" spans="1:10" x14ac:dyDescent="0.55000000000000004">
      <c r="A24" s="92"/>
      <c r="B24" s="92"/>
      <c r="C24" s="92"/>
      <c r="D24" s="92"/>
      <c r="E24" s="92"/>
      <c r="F24" s="92"/>
      <c r="G24" s="92"/>
      <c r="H24" s="92"/>
      <c r="I24" s="92"/>
      <c r="J24" s="92"/>
    </row>
    <row r="25" spans="1:10" x14ac:dyDescent="0.55000000000000004">
      <c r="A25" s="92"/>
      <c r="B25" s="92"/>
      <c r="C25" s="92"/>
      <c r="D25" s="92"/>
      <c r="E25" s="92"/>
      <c r="F25" s="92"/>
      <c r="G25" s="92"/>
      <c r="H25" s="92"/>
      <c r="I25" s="92"/>
      <c r="J25" s="92"/>
    </row>
    <row r="26" spans="1:10" x14ac:dyDescent="0.55000000000000004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x14ac:dyDescent="0.55000000000000004">
      <c r="A27" s="92"/>
      <c r="B27" s="92"/>
      <c r="C27" s="92"/>
      <c r="D27" s="92"/>
      <c r="E27" s="92"/>
      <c r="F27" s="92"/>
      <c r="G27" s="92"/>
      <c r="H27" s="92"/>
      <c r="I27" s="92"/>
      <c r="J27" s="92"/>
    </row>
    <row r="28" spans="1:10" x14ac:dyDescent="0.55000000000000004">
      <c r="A28" s="92"/>
      <c r="B28" s="92"/>
      <c r="C28" s="92"/>
      <c r="D28" s="92"/>
      <c r="E28" s="92"/>
      <c r="F28" s="92"/>
      <c r="G28" s="92"/>
      <c r="H28" s="92"/>
      <c r="I28" s="92"/>
      <c r="J28" s="92"/>
    </row>
    <row r="29" spans="1:10" x14ac:dyDescent="0.55000000000000004">
      <c r="A29" s="92"/>
      <c r="B29" s="92"/>
      <c r="C29" s="92"/>
      <c r="D29" s="92"/>
      <c r="E29" s="92"/>
      <c r="F29" s="92"/>
      <c r="G29" s="92"/>
      <c r="H29" s="92"/>
      <c r="I29" s="92"/>
      <c r="J29" s="92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E4" sqref="E4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55000000000000004">
      <c r="A2" s="32"/>
      <c r="B2" s="30"/>
      <c r="C2" s="30"/>
      <c r="D2" s="31"/>
      <c r="E2" s="30"/>
      <c r="F2" s="31"/>
      <c r="G2" s="30"/>
      <c r="H2" s="31"/>
    </row>
    <row r="3" spans="1:8" x14ac:dyDescent="0.5500000000000000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55000000000000004">
      <c r="A4" s="35" t="s">
        <v>21</v>
      </c>
      <c r="B4" s="35" t="s">
        <v>69</v>
      </c>
      <c r="C4" s="35"/>
      <c r="D4" s="36">
        <v>45194</v>
      </c>
      <c r="E4" s="35" t="s">
        <v>71</v>
      </c>
      <c r="F4" s="36"/>
      <c r="G4" s="35"/>
      <c r="H4" s="36"/>
    </row>
    <row r="5" spans="1:8" x14ac:dyDescent="0.5500000000000000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5500000000000000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5500000000000000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5500000000000000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5500000000000000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5500000000000000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5500000000000000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5500000000000000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宏之 髙浦</cp:lastModifiedBy>
  <dcterms:created xsi:type="dcterms:W3CDTF">2020-09-18T03:10:57Z</dcterms:created>
  <dcterms:modified xsi:type="dcterms:W3CDTF">2023-09-25T19:44:33Z</dcterms:modified>
</cp:coreProperties>
</file>