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!!!!CMAアカデミー\検証管理シート\"/>
    </mc:Choice>
  </mc:AlternateContent>
  <xr:revisionPtr revIDLastSave="0" documentId="13_ncr:1_{19DDA307-0F90-4119-8A6D-CDE5F9CC3810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検証シート③USDJPY1Ｈ3年間" sheetId="1" r:id="rId1"/>
    <sheet name="画像③" sheetId="10" r:id="rId2"/>
    <sheet name="気づき③" sheetId="11" r:id="rId3"/>
    <sheet name="検証シート②USDJPY4H3年間 (2)" sheetId="9" r:id="rId4"/>
    <sheet name="画像②" sheetId="6" r:id="rId5"/>
    <sheet name="気づき②" sheetId="5" r:id="rId6"/>
    <sheet name="済検証シート①USDJPY日足3年間" sheetId="7" r:id="rId7"/>
    <sheet name="画像①" sheetId="8" r:id="rId8"/>
    <sheet name="検証終了通貨" sheetId="2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27" i="10" l="1"/>
  <c r="B1901" i="10"/>
  <c r="B1875" i="10"/>
  <c r="B1849" i="10"/>
  <c r="B1823" i="10"/>
  <c r="B1797" i="10"/>
  <c r="B1771" i="10"/>
  <c r="B1745" i="10"/>
  <c r="B1718" i="10"/>
  <c r="B1692" i="10"/>
  <c r="B1666" i="10"/>
  <c r="B1640" i="10"/>
  <c r="B1614" i="10"/>
  <c r="B1588" i="10"/>
  <c r="B1562" i="10"/>
  <c r="B1536" i="10"/>
  <c r="B1510" i="10"/>
  <c r="B1484" i="10"/>
  <c r="B1458" i="10"/>
  <c r="B1432" i="10"/>
  <c r="B1406" i="10"/>
  <c r="B1380" i="10"/>
  <c r="B1354" i="10"/>
  <c r="B1328" i="10"/>
  <c r="B1302" i="10"/>
  <c r="B1276" i="10"/>
  <c r="B1250" i="10"/>
  <c r="B1224" i="10"/>
  <c r="B1198" i="10"/>
  <c r="B1172" i="10"/>
  <c r="B1146" i="10"/>
  <c r="B1120" i="10"/>
  <c r="B1094" i="10"/>
  <c r="B1068" i="10"/>
  <c r="B1042" i="10"/>
  <c r="B1016" i="10"/>
  <c r="B990" i="10"/>
  <c r="B964" i="10"/>
  <c r="B938" i="10"/>
  <c r="B912" i="10"/>
  <c r="B886" i="10"/>
  <c r="B860" i="10"/>
  <c r="B834" i="10"/>
  <c r="B808" i="10" l="1"/>
  <c r="B782" i="10"/>
  <c r="B756" i="10"/>
  <c r="B730" i="10"/>
  <c r="B704" i="10"/>
  <c r="B678" i="10"/>
  <c r="B653" i="10"/>
  <c r="B627" i="10"/>
  <c r="B601" i="10"/>
  <c r="B575" i="10"/>
  <c r="B549" i="10"/>
  <c r="B523" i="10"/>
  <c r="B497" i="10"/>
  <c r="B471" i="10"/>
  <c r="B445" i="10"/>
  <c r="B419" i="10"/>
  <c r="B393" i="10"/>
  <c r="B367" i="10"/>
  <c r="B341" i="10"/>
  <c r="B315" i="10"/>
  <c r="B289" i="10"/>
  <c r="B263" i="10"/>
  <c r="B237" i="10"/>
  <c r="B211" i="10"/>
  <c r="B185" i="10"/>
  <c r="B159" i="10"/>
  <c r="B132" i="10"/>
  <c r="B106" i="10"/>
  <c r="B80" i="10"/>
  <c r="B53" i="10"/>
  <c r="B27" i="10"/>
  <c r="B1" i="10"/>
  <c r="F61" i="9"/>
  <c r="E61" i="9"/>
  <c r="D61" i="9"/>
  <c r="F60" i="9"/>
  <c r="E60" i="9"/>
  <c r="D60" i="9"/>
  <c r="K59" i="9"/>
  <c r="F59" i="9"/>
  <c r="E59" i="9"/>
  <c r="E62" i="9" s="1"/>
  <c r="D59" i="9"/>
  <c r="D62" i="9" s="1"/>
  <c r="O58" i="9"/>
  <c r="N58" i="9"/>
  <c r="M58" i="9"/>
  <c r="I58" i="9"/>
  <c r="H58" i="9"/>
  <c r="G58" i="9"/>
  <c r="O57" i="9"/>
  <c r="N57" i="9"/>
  <c r="M57" i="9"/>
  <c r="I57" i="9"/>
  <c r="L58" i="9" s="1"/>
  <c r="H57" i="9"/>
  <c r="K58" i="9" s="1"/>
  <c r="G57" i="9"/>
  <c r="J58" i="9" s="1"/>
  <c r="O56" i="9"/>
  <c r="N56" i="9"/>
  <c r="M56" i="9"/>
  <c r="I56" i="9"/>
  <c r="L57" i="9" s="1"/>
  <c r="H56" i="9"/>
  <c r="K57" i="9" s="1"/>
  <c r="G56" i="9"/>
  <c r="J57" i="9" s="1"/>
  <c r="O55" i="9"/>
  <c r="N55" i="9"/>
  <c r="M55" i="9"/>
  <c r="I55" i="9"/>
  <c r="L56" i="9" s="1"/>
  <c r="H55" i="9"/>
  <c r="K56" i="9" s="1"/>
  <c r="G55" i="9"/>
  <c r="J56" i="9" s="1"/>
  <c r="O54" i="9"/>
  <c r="N54" i="9"/>
  <c r="M54" i="9"/>
  <c r="I54" i="9"/>
  <c r="L55" i="9" s="1"/>
  <c r="H54" i="9"/>
  <c r="K55" i="9" s="1"/>
  <c r="G54" i="9"/>
  <c r="J55" i="9" s="1"/>
  <c r="O53" i="9"/>
  <c r="N53" i="9"/>
  <c r="M53" i="9"/>
  <c r="I53" i="9"/>
  <c r="L54" i="9" s="1"/>
  <c r="H53" i="9"/>
  <c r="K54" i="9" s="1"/>
  <c r="G53" i="9"/>
  <c r="J54" i="9" s="1"/>
  <c r="O52" i="9"/>
  <c r="N52" i="9"/>
  <c r="M52" i="9"/>
  <c r="I52" i="9"/>
  <c r="L53" i="9" s="1"/>
  <c r="H52" i="9"/>
  <c r="K53" i="9" s="1"/>
  <c r="G52" i="9"/>
  <c r="J53" i="9" s="1"/>
  <c r="O51" i="9"/>
  <c r="N51" i="9"/>
  <c r="M51" i="9"/>
  <c r="I51" i="9"/>
  <c r="L52" i="9" s="1"/>
  <c r="H51" i="9"/>
  <c r="K52" i="9" s="1"/>
  <c r="G51" i="9"/>
  <c r="J52" i="9" s="1"/>
  <c r="O50" i="9"/>
  <c r="N50" i="9"/>
  <c r="M50" i="9"/>
  <c r="I50" i="9"/>
  <c r="L51" i="9" s="1"/>
  <c r="H50" i="9"/>
  <c r="K51" i="9" s="1"/>
  <c r="G50" i="9"/>
  <c r="J51" i="9" s="1"/>
  <c r="O49" i="9"/>
  <c r="N49" i="9"/>
  <c r="M49" i="9"/>
  <c r="J49" i="9"/>
  <c r="I49" i="9"/>
  <c r="L50" i="9" s="1"/>
  <c r="H49" i="9"/>
  <c r="K50" i="9" s="1"/>
  <c r="G49" i="9"/>
  <c r="J50" i="9" s="1"/>
  <c r="O48" i="9"/>
  <c r="N48" i="9"/>
  <c r="M48" i="9"/>
  <c r="I48" i="9"/>
  <c r="L49" i="9" s="1"/>
  <c r="H48" i="9"/>
  <c r="K49" i="9" s="1"/>
  <c r="G48" i="9"/>
  <c r="O47" i="9"/>
  <c r="N47" i="9"/>
  <c r="M47" i="9"/>
  <c r="I47" i="9"/>
  <c r="L48" i="9" s="1"/>
  <c r="H47" i="9"/>
  <c r="K48" i="9" s="1"/>
  <c r="G47" i="9"/>
  <c r="J48" i="9" s="1"/>
  <c r="O46" i="9"/>
  <c r="N46" i="9"/>
  <c r="M46" i="9"/>
  <c r="I46" i="9"/>
  <c r="L47" i="9" s="1"/>
  <c r="H46" i="9"/>
  <c r="K47" i="9" s="1"/>
  <c r="G46" i="9"/>
  <c r="J47" i="9" s="1"/>
  <c r="O45" i="9"/>
  <c r="N45" i="9"/>
  <c r="M45" i="9"/>
  <c r="I45" i="9"/>
  <c r="L46" i="9" s="1"/>
  <c r="H45" i="9"/>
  <c r="K46" i="9" s="1"/>
  <c r="G45" i="9"/>
  <c r="J46" i="9" s="1"/>
  <c r="O44" i="9"/>
  <c r="N44" i="9"/>
  <c r="M44" i="9"/>
  <c r="J44" i="9"/>
  <c r="I44" i="9"/>
  <c r="L45" i="9" s="1"/>
  <c r="H44" i="9"/>
  <c r="K45" i="9" s="1"/>
  <c r="G44" i="9"/>
  <c r="J45" i="9" s="1"/>
  <c r="O43" i="9"/>
  <c r="N43" i="9"/>
  <c r="M43" i="9"/>
  <c r="I43" i="9"/>
  <c r="L44" i="9" s="1"/>
  <c r="H43" i="9"/>
  <c r="K44" i="9" s="1"/>
  <c r="G43" i="9"/>
  <c r="O42" i="9"/>
  <c r="N42" i="9"/>
  <c r="M42" i="9"/>
  <c r="I42" i="9"/>
  <c r="L43" i="9" s="1"/>
  <c r="H42" i="9"/>
  <c r="K43" i="9" s="1"/>
  <c r="G42" i="9"/>
  <c r="J43" i="9" s="1"/>
  <c r="O41" i="9"/>
  <c r="N41" i="9"/>
  <c r="M41" i="9"/>
  <c r="J41" i="9"/>
  <c r="I41" i="9"/>
  <c r="L42" i="9" s="1"/>
  <c r="H41" i="9"/>
  <c r="K42" i="9" s="1"/>
  <c r="G41" i="9"/>
  <c r="J42" i="9" s="1"/>
  <c r="O40" i="9"/>
  <c r="N40" i="9"/>
  <c r="M40" i="9"/>
  <c r="I40" i="9"/>
  <c r="L41" i="9" s="1"/>
  <c r="H40" i="9"/>
  <c r="K41" i="9" s="1"/>
  <c r="G40" i="9"/>
  <c r="O39" i="9"/>
  <c r="N39" i="9"/>
  <c r="M39" i="9"/>
  <c r="I39" i="9"/>
  <c r="L40" i="9" s="1"/>
  <c r="H39" i="9"/>
  <c r="K40" i="9" s="1"/>
  <c r="G39" i="9"/>
  <c r="J40" i="9" s="1"/>
  <c r="O38" i="9"/>
  <c r="N38" i="9"/>
  <c r="M38" i="9"/>
  <c r="I38" i="9"/>
  <c r="L39" i="9" s="1"/>
  <c r="H38" i="9"/>
  <c r="K39" i="9" s="1"/>
  <c r="G38" i="9"/>
  <c r="J39" i="9" s="1"/>
  <c r="O37" i="9"/>
  <c r="N37" i="9"/>
  <c r="M37" i="9"/>
  <c r="I37" i="9"/>
  <c r="L38" i="9" s="1"/>
  <c r="H37" i="9"/>
  <c r="K38" i="9" s="1"/>
  <c r="G37" i="9"/>
  <c r="J38" i="9" s="1"/>
  <c r="O36" i="9"/>
  <c r="N36" i="9"/>
  <c r="M36" i="9"/>
  <c r="I36" i="9"/>
  <c r="L37" i="9" s="1"/>
  <c r="H36" i="9"/>
  <c r="K37" i="9" s="1"/>
  <c r="G36" i="9"/>
  <c r="J37" i="9" s="1"/>
  <c r="O35" i="9"/>
  <c r="N35" i="9"/>
  <c r="M35" i="9"/>
  <c r="I35" i="9"/>
  <c r="L36" i="9" s="1"/>
  <c r="H35" i="9"/>
  <c r="K36" i="9" s="1"/>
  <c r="G35" i="9"/>
  <c r="J36" i="9" s="1"/>
  <c r="L9" i="9"/>
  <c r="O9" i="9" s="1"/>
  <c r="J9" i="9"/>
  <c r="M9" i="9" s="1"/>
  <c r="I8" i="9"/>
  <c r="I9" i="9" s="1"/>
  <c r="H8" i="9"/>
  <c r="K9" i="9" s="1"/>
  <c r="N9" i="9" s="1"/>
  <c r="G8" i="9"/>
  <c r="B685" i="6"/>
  <c r="B660" i="6"/>
  <c r="B635" i="6"/>
  <c r="B609" i="6"/>
  <c r="B583" i="6"/>
  <c r="B558" i="6"/>
  <c r="B532" i="6"/>
  <c r="F62" i="9" l="1"/>
  <c r="L10" i="9"/>
  <c r="O10" i="9" s="1"/>
  <c r="I10" i="9" s="1"/>
  <c r="G9" i="9"/>
  <c r="H9" i="9"/>
  <c r="L11" i="9" l="1"/>
  <c r="O11" i="9" s="1"/>
  <c r="I11" i="9"/>
  <c r="H10" i="9"/>
  <c r="K10" i="9"/>
  <c r="N10" i="9" s="1"/>
  <c r="J10" i="9"/>
  <c r="M10" i="9" s="1"/>
  <c r="K11" i="9" l="1"/>
  <c r="N11" i="9" s="1"/>
  <c r="L12" i="9"/>
  <c r="O12" i="9" s="1"/>
  <c r="I12" i="9"/>
  <c r="G10" i="9"/>
  <c r="J11" i="9" l="1"/>
  <c r="M11" i="9" s="1"/>
  <c r="H11" i="9"/>
  <c r="L13" i="9"/>
  <c r="O13" i="9" s="1"/>
  <c r="I13" i="9" s="1"/>
  <c r="L14" i="9" l="1"/>
  <c r="O14" i="9" s="1"/>
  <c r="I14" i="9"/>
  <c r="K12" i="9"/>
  <c r="N12" i="9" s="1"/>
  <c r="H12" i="9" s="1"/>
  <c r="G11" i="9"/>
  <c r="K13" i="9" l="1"/>
  <c r="N13" i="9" s="1"/>
  <c r="H13" i="9"/>
  <c r="J12" i="9"/>
  <c r="M12" i="9" s="1"/>
  <c r="G12" i="9" s="1"/>
  <c r="L15" i="9"/>
  <c r="O15" i="9" s="1"/>
  <c r="I15" i="9" s="1"/>
  <c r="L16" i="9" l="1"/>
  <c r="O16" i="9" s="1"/>
  <c r="I16" i="9" s="1"/>
  <c r="J13" i="9"/>
  <c r="M13" i="9" s="1"/>
  <c r="G13" i="9" s="1"/>
  <c r="K14" i="9"/>
  <c r="N14" i="9" s="1"/>
  <c r="H14" i="9"/>
  <c r="L17" i="9" l="1"/>
  <c r="O17" i="9" s="1"/>
  <c r="I17" i="9" s="1"/>
  <c r="J14" i="9"/>
  <c r="M14" i="9" s="1"/>
  <c r="G14" i="9"/>
  <c r="K15" i="9"/>
  <c r="N15" i="9" s="1"/>
  <c r="H15" i="9"/>
  <c r="L18" i="9" l="1"/>
  <c r="O18" i="9" s="1"/>
  <c r="I18" i="9" s="1"/>
  <c r="K16" i="9"/>
  <c r="N16" i="9" s="1"/>
  <c r="H16" i="9" s="1"/>
  <c r="J15" i="9"/>
  <c r="M15" i="9" s="1"/>
  <c r="G15" i="9" s="1"/>
  <c r="J16" i="9" l="1"/>
  <c r="M16" i="9" s="1"/>
  <c r="G16" i="9" s="1"/>
  <c r="K17" i="9"/>
  <c r="N17" i="9" s="1"/>
  <c r="H17" i="9" s="1"/>
  <c r="L19" i="9"/>
  <c r="O19" i="9" s="1"/>
  <c r="I19" i="9" s="1"/>
  <c r="J17" i="9" l="1"/>
  <c r="M17" i="9" s="1"/>
  <c r="G17" i="9" s="1"/>
  <c r="L20" i="9"/>
  <c r="O20" i="9" s="1"/>
  <c r="I20" i="9" s="1"/>
  <c r="K18" i="9"/>
  <c r="N18" i="9" s="1"/>
  <c r="H18" i="9" s="1"/>
  <c r="K19" i="9" l="1"/>
  <c r="N19" i="9" s="1"/>
  <c r="H19" i="9" s="1"/>
  <c r="L21" i="9"/>
  <c r="O21" i="9" s="1"/>
  <c r="I21" i="9" s="1"/>
  <c r="J18" i="9"/>
  <c r="M18" i="9" s="1"/>
  <c r="G18" i="9" s="1"/>
  <c r="L22" i="9" l="1"/>
  <c r="O22" i="9" s="1"/>
  <c r="I22" i="9" s="1"/>
  <c r="K20" i="9"/>
  <c r="N20" i="9" s="1"/>
  <c r="H20" i="9" s="1"/>
  <c r="J19" i="9"/>
  <c r="M19" i="9" s="1"/>
  <c r="G19" i="9" s="1"/>
  <c r="L23" i="9" l="1"/>
  <c r="O23" i="9" s="1"/>
  <c r="I23" i="9" s="1"/>
  <c r="K21" i="9"/>
  <c r="N21" i="9" s="1"/>
  <c r="H21" i="9" s="1"/>
  <c r="J20" i="9"/>
  <c r="M20" i="9" s="1"/>
  <c r="G20" i="9" s="1"/>
  <c r="J21" i="9" l="1"/>
  <c r="M21" i="9" s="1"/>
  <c r="G21" i="9" s="1"/>
  <c r="L24" i="9"/>
  <c r="O24" i="9" s="1"/>
  <c r="I24" i="9" s="1"/>
  <c r="K22" i="9"/>
  <c r="N22" i="9" s="1"/>
  <c r="H22" i="9" s="1"/>
  <c r="L25" i="9" l="1"/>
  <c r="O25" i="9" s="1"/>
  <c r="I25" i="9" s="1"/>
  <c r="J22" i="9"/>
  <c r="M22" i="9" s="1"/>
  <c r="G22" i="9" s="1"/>
  <c r="K23" i="9"/>
  <c r="N23" i="9" s="1"/>
  <c r="H23" i="9" s="1"/>
  <c r="K24" i="9" l="1"/>
  <c r="N24" i="9" s="1"/>
  <c r="H24" i="9" s="1"/>
  <c r="J23" i="9"/>
  <c r="M23" i="9" s="1"/>
  <c r="G23" i="9"/>
  <c r="L26" i="9"/>
  <c r="O26" i="9" s="1"/>
  <c r="I26" i="9" s="1"/>
  <c r="L27" i="9" l="1"/>
  <c r="O27" i="9" s="1"/>
  <c r="I27" i="9" s="1"/>
  <c r="K25" i="9"/>
  <c r="N25" i="9" s="1"/>
  <c r="H25" i="9" s="1"/>
  <c r="J24" i="9"/>
  <c r="M24" i="9" s="1"/>
  <c r="G24" i="9"/>
  <c r="K26" i="9" l="1"/>
  <c r="N26" i="9" s="1"/>
  <c r="H26" i="9" s="1"/>
  <c r="L28" i="9"/>
  <c r="O28" i="9" s="1"/>
  <c r="I28" i="9" s="1"/>
  <c r="J25" i="9"/>
  <c r="M25" i="9" s="1"/>
  <c r="G25" i="9" s="1"/>
  <c r="J26" i="9" l="1"/>
  <c r="M26" i="9" s="1"/>
  <c r="G26" i="9" s="1"/>
  <c r="L29" i="9"/>
  <c r="O29" i="9" s="1"/>
  <c r="I29" i="9" s="1"/>
  <c r="K27" i="9"/>
  <c r="N27" i="9" s="1"/>
  <c r="H27" i="9" s="1"/>
  <c r="L30" i="9" l="1"/>
  <c r="O30" i="9" s="1"/>
  <c r="I30" i="9" s="1"/>
  <c r="K28" i="9"/>
  <c r="N28" i="9" s="1"/>
  <c r="H28" i="9" s="1"/>
  <c r="J27" i="9"/>
  <c r="M27" i="9" s="1"/>
  <c r="G27" i="9" s="1"/>
  <c r="J28" i="9" l="1"/>
  <c r="M28" i="9" s="1"/>
  <c r="G28" i="9" s="1"/>
  <c r="K29" i="9"/>
  <c r="N29" i="9" s="1"/>
  <c r="H29" i="9" s="1"/>
  <c r="L31" i="9"/>
  <c r="O31" i="9" s="1"/>
  <c r="I31" i="9" s="1"/>
  <c r="L32" i="9" l="1"/>
  <c r="O32" i="9" s="1"/>
  <c r="I32" i="9" s="1"/>
  <c r="J29" i="9"/>
  <c r="M29" i="9" s="1"/>
  <c r="G29" i="9" s="1"/>
  <c r="K30" i="9"/>
  <c r="N30" i="9" s="1"/>
  <c r="H30" i="9" s="1"/>
  <c r="K31" i="9" l="1"/>
  <c r="N31" i="9" s="1"/>
  <c r="H31" i="9" s="1"/>
  <c r="J30" i="9"/>
  <c r="M30" i="9" s="1"/>
  <c r="G30" i="9"/>
  <c r="L33" i="9"/>
  <c r="O33" i="9" s="1"/>
  <c r="I33" i="9" s="1"/>
  <c r="L34" i="9" l="1"/>
  <c r="O34" i="9" s="1"/>
  <c r="O59" i="9" s="1"/>
  <c r="I59" i="9" s="1"/>
  <c r="I61" i="9" s="1"/>
  <c r="L61" i="9" s="1"/>
  <c r="K32" i="9"/>
  <c r="N32" i="9" s="1"/>
  <c r="H32" i="9" s="1"/>
  <c r="J31" i="9"/>
  <c r="M31" i="9" s="1"/>
  <c r="G31" i="9" s="1"/>
  <c r="J32" i="9" l="1"/>
  <c r="M32" i="9" s="1"/>
  <c r="G32" i="9" s="1"/>
  <c r="K33" i="9"/>
  <c r="N33" i="9" s="1"/>
  <c r="H33" i="9" s="1"/>
  <c r="I34" i="9"/>
  <c r="L35" i="9" s="1"/>
  <c r="K34" i="9" l="1"/>
  <c r="N34" i="9" s="1"/>
  <c r="N59" i="9" s="1"/>
  <c r="H59" i="9" s="1"/>
  <c r="H61" i="9" s="1"/>
  <c r="K61" i="9" s="1"/>
  <c r="J33" i="9"/>
  <c r="M33" i="9" s="1"/>
  <c r="G33" i="9" s="1"/>
  <c r="J34" i="9" l="1"/>
  <c r="M34" i="9" s="1"/>
  <c r="M59" i="9" s="1"/>
  <c r="G59" i="9" s="1"/>
  <c r="G61" i="9" s="1"/>
  <c r="J61" i="9" s="1"/>
  <c r="H34" i="9"/>
  <c r="K35" i="9" s="1"/>
  <c r="G34" i="9" l="1"/>
  <c r="J35" i="9" s="1"/>
  <c r="B506" i="6" l="1"/>
  <c r="B480" i="6"/>
  <c r="B454" i="6"/>
  <c r="B428" i="6"/>
  <c r="B402" i="6"/>
  <c r="B375" i="6"/>
  <c r="B349" i="6"/>
  <c r="B322" i="6"/>
  <c r="B296" i="6"/>
  <c r="B270" i="6"/>
  <c r="B243" i="6"/>
  <c r="B216" i="6"/>
  <c r="B189" i="6"/>
  <c r="B163" i="6"/>
  <c r="B136" i="6"/>
  <c r="B109" i="6" l="1"/>
  <c r="B82" i="6"/>
  <c r="B55" i="6"/>
  <c r="B28" i="6"/>
  <c r="B1" i="6"/>
  <c r="F61" i="7"/>
  <c r="E61" i="7"/>
  <c r="D61" i="7"/>
  <c r="F60" i="7"/>
  <c r="E60" i="7"/>
  <c r="D60" i="7"/>
  <c r="K59" i="7"/>
  <c r="F59" i="7"/>
  <c r="F62" i="7" s="1"/>
  <c r="E59" i="7"/>
  <c r="E62" i="7" s="1"/>
  <c r="D59" i="7"/>
  <c r="D62" i="7" s="1"/>
  <c r="O58" i="7"/>
  <c r="N58" i="7"/>
  <c r="M58" i="7"/>
  <c r="I58" i="7"/>
  <c r="H58" i="7"/>
  <c r="G58" i="7"/>
  <c r="O57" i="7"/>
  <c r="N57" i="7"/>
  <c r="M57" i="7"/>
  <c r="J57" i="7"/>
  <c r="I57" i="7"/>
  <c r="L58" i="7" s="1"/>
  <c r="H57" i="7"/>
  <c r="K58" i="7" s="1"/>
  <c r="G57" i="7"/>
  <c r="J58" i="7" s="1"/>
  <c r="O56" i="7"/>
  <c r="N56" i="7"/>
  <c r="M56" i="7"/>
  <c r="K56" i="7"/>
  <c r="I56" i="7"/>
  <c r="L57" i="7" s="1"/>
  <c r="H56" i="7"/>
  <c r="K57" i="7" s="1"/>
  <c r="G56" i="7"/>
  <c r="O55" i="7"/>
  <c r="N55" i="7"/>
  <c r="M55" i="7"/>
  <c r="L55" i="7"/>
  <c r="J55" i="7"/>
  <c r="I55" i="7"/>
  <c r="L56" i="7" s="1"/>
  <c r="H55" i="7"/>
  <c r="G55" i="7"/>
  <c r="J56" i="7" s="1"/>
  <c r="O54" i="7"/>
  <c r="N54" i="7"/>
  <c r="M54" i="7"/>
  <c r="K54" i="7"/>
  <c r="I54" i="7"/>
  <c r="H54" i="7"/>
  <c r="K55" i="7" s="1"/>
  <c r="G54" i="7"/>
  <c r="O53" i="7"/>
  <c r="N53" i="7"/>
  <c r="M53" i="7"/>
  <c r="L53" i="7"/>
  <c r="I53" i="7"/>
  <c r="L54" i="7" s="1"/>
  <c r="H53" i="7"/>
  <c r="G53" i="7"/>
  <c r="J54" i="7" s="1"/>
  <c r="O52" i="7"/>
  <c r="N52" i="7"/>
  <c r="M52" i="7"/>
  <c r="I52" i="7"/>
  <c r="H52" i="7"/>
  <c r="K53" i="7" s="1"/>
  <c r="G52" i="7"/>
  <c r="J53" i="7" s="1"/>
  <c r="O51" i="7"/>
  <c r="N51" i="7"/>
  <c r="M51" i="7"/>
  <c r="I51" i="7"/>
  <c r="L52" i="7" s="1"/>
  <c r="H51" i="7"/>
  <c r="K52" i="7" s="1"/>
  <c r="G51" i="7"/>
  <c r="J52" i="7" s="1"/>
  <c r="O50" i="7"/>
  <c r="N50" i="7"/>
  <c r="M50" i="7"/>
  <c r="I50" i="7"/>
  <c r="L51" i="7" s="1"/>
  <c r="H50" i="7"/>
  <c r="K51" i="7" s="1"/>
  <c r="G50" i="7"/>
  <c r="J51" i="7" s="1"/>
  <c r="O49" i="7"/>
  <c r="N49" i="7"/>
  <c r="M49" i="7"/>
  <c r="J49" i="7"/>
  <c r="I49" i="7"/>
  <c r="L50" i="7" s="1"/>
  <c r="H49" i="7"/>
  <c r="K50" i="7" s="1"/>
  <c r="G49" i="7"/>
  <c r="J50" i="7" s="1"/>
  <c r="O48" i="7"/>
  <c r="N48" i="7"/>
  <c r="M48" i="7"/>
  <c r="K48" i="7"/>
  <c r="I48" i="7"/>
  <c r="L49" i="7" s="1"/>
  <c r="H48" i="7"/>
  <c r="K49" i="7" s="1"/>
  <c r="G48" i="7"/>
  <c r="O47" i="7"/>
  <c r="N47" i="7"/>
  <c r="M47" i="7"/>
  <c r="L47" i="7"/>
  <c r="J47" i="7"/>
  <c r="I47" i="7"/>
  <c r="L48" i="7" s="1"/>
  <c r="H47" i="7"/>
  <c r="G47" i="7"/>
  <c r="J48" i="7" s="1"/>
  <c r="O46" i="7"/>
  <c r="N46" i="7"/>
  <c r="M46" i="7"/>
  <c r="K46" i="7"/>
  <c r="I46" i="7"/>
  <c r="H46" i="7"/>
  <c r="K47" i="7" s="1"/>
  <c r="G46" i="7"/>
  <c r="O45" i="7"/>
  <c r="N45" i="7"/>
  <c r="M45" i="7"/>
  <c r="L45" i="7"/>
  <c r="I45" i="7"/>
  <c r="L46" i="7" s="1"/>
  <c r="H45" i="7"/>
  <c r="G45" i="7"/>
  <c r="J46" i="7" s="1"/>
  <c r="O44" i="7"/>
  <c r="N44" i="7"/>
  <c r="M44" i="7"/>
  <c r="J44" i="7"/>
  <c r="I44" i="7"/>
  <c r="H44" i="7"/>
  <c r="K45" i="7" s="1"/>
  <c r="G44" i="7"/>
  <c r="J45" i="7" s="1"/>
  <c r="O43" i="7"/>
  <c r="N43" i="7"/>
  <c r="M43" i="7"/>
  <c r="K43" i="7"/>
  <c r="I43" i="7"/>
  <c r="L44" i="7" s="1"/>
  <c r="H43" i="7"/>
  <c r="K44" i="7" s="1"/>
  <c r="G43" i="7"/>
  <c r="O42" i="7"/>
  <c r="N42" i="7"/>
  <c r="M42" i="7"/>
  <c r="L42" i="7"/>
  <c r="I42" i="7"/>
  <c r="L43" i="7" s="1"/>
  <c r="H42" i="7"/>
  <c r="G42" i="7"/>
  <c r="J43" i="7" s="1"/>
  <c r="O41" i="7"/>
  <c r="N41" i="7"/>
  <c r="M41" i="7"/>
  <c r="J41" i="7"/>
  <c r="I41" i="7"/>
  <c r="H41" i="7"/>
  <c r="K42" i="7" s="1"/>
  <c r="G41" i="7"/>
  <c r="J42" i="7" s="1"/>
  <c r="O40" i="7"/>
  <c r="N40" i="7"/>
  <c r="M40" i="7"/>
  <c r="K40" i="7"/>
  <c r="I40" i="7"/>
  <c r="L41" i="7" s="1"/>
  <c r="H40" i="7"/>
  <c r="K41" i="7" s="1"/>
  <c r="G40" i="7"/>
  <c r="O39" i="7"/>
  <c r="N39" i="7"/>
  <c r="M39" i="7"/>
  <c r="L39" i="7"/>
  <c r="J39" i="7"/>
  <c r="I39" i="7"/>
  <c r="L40" i="7" s="1"/>
  <c r="H39" i="7"/>
  <c r="G39" i="7"/>
  <c r="J40" i="7" s="1"/>
  <c r="O38" i="7"/>
  <c r="N38" i="7"/>
  <c r="M38" i="7"/>
  <c r="K38" i="7"/>
  <c r="I38" i="7"/>
  <c r="H38" i="7"/>
  <c r="K39" i="7" s="1"/>
  <c r="G38" i="7"/>
  <c r="O37" i="7"/>
  <c r="N37" i="7"/>
  <c r="M37" i="7"/>
  <c r="L37" i="7"/>
  <c r="I37" i="7"/>
  <c r="L38" i="7" s="1"/>
  <c r="H37" i="7"/>
  <c r="G37" i="7"/>
  <c r="J38" i="7" s="1"/>
  <c r="O36" i="7"/>
  <c r="N36" i="7"/>
  <c r="M36" i="7"/>
  <c r="J36" i="7"/>
  <c r="I36" i="7"/>
  <c r="H36" i="7"/>
  <c r="K37" i="7" s="1"/>
  <c r="G36" i="7"/>
  <c r="J37" i="7" s="1"/>
  <c r="O35" i="7"/>
  <c r="N35" i="7"/>
  <c r="M35" i="7"/>
  <c r="K35" i="7"/>
  <c r="I35" i="7"/>
  <c r="L36" i="7" s="1"/>
  <c r="H35" i="7"/>
  <c r="K36" i="7" s="1"/>
  <c r="G35" i="7"/>
  <c r="O34" i="7"/>
  <c r="N34" i="7"/>
  <c r="M34" i="7"/>
  <c r="L34" i="7"/>
  <c r="I34" i="7"/>
  <c r="L35" i="7" s="1"/>
  <c r="H34" i="7"/>
  <c r="G34" i="7"/>
  <c r="J35" i="7" s="1"/>
  <c r="O33" i="7"/>
  <c r="N33" i="7"/>
  <c r="M33" i="7"/>
  <c r="J33" i="7"/>
  <c r="I33" i="7"/>
  <c r="H33" i="7"/>
  <c r="K34" i="7" s="1"/>
  <c r="G33" i="7"/>
  <c r="J34" i="7" s="1"/>
  <c r="O32" i="7"/>
  <c r="N32" i="7"/>
  <c r="M32" i="7"/>
  <c r="K32" i="7"/>
  <c r="I32" i="7"/>
  <c r="L33" i="7" s="1"/>
  <c r="H32" i="7"/>
  <c r="K33" i="7" s="1"/>
  <c r="G32" i="7"/>
  <c r="O31" i="7"/>
  <c r="N31" i="7"/>
  <c r="M31" i="7"/>
  <c r="L31" i="7"/>
  <c r="J31" i="7"/>
  <c r="I31" i="7"/>
  <c r="L32" i="7" s="1"/>
  <c r="H31" i="7"/>
  <c r="G31" i="7"/>
  <c r="J32" i="7" s="1"/>
  <c r="O30" i="7"/>
  <c r="N30" i="7"/>
  <c r="M30" i="7"/>
  <c r="K30" i="7"/>
  <c r="I30" i="7"/>
  <c r="H30" i="7"/>
  <c r="K31" i="7" s="1"/>
  <c r="G30" i="7"/>
  <c r="O29" i="7"/>
  <c r="N29" i="7"/>
  <c r="M29" i="7"/>
  <c r="L29" i="7"/>
  <c r="I29" i="7"/>
  <c r="L30" i="7" s="1"/>
  <c r="H29" i="7"/>
  <c r="G29" i="7"/>
  <c r="J30" i="7" s="1"/>
  <c r="O28" i="7"/>
  <c r="N28" i="7"/>
  <c r="M28" i="7"/>
  <c r="J28" i="7"/>
  <c r="I28" i="7"/>
  <c r="H28" i="7"/>
  <c r="K29" i="7" s="1"/>
  <c r="G28" i="7"/>
  <c r="J29" i="7" s="1"/>
  <c r="O27" i="7"/>
  <c r="N27" i="7"/>
  <c r="M27" i="7"/>
  <c r="K27" i="7"/>
  <c r="I27" i="7"/>
  <c r="L28" i="7" s="1"/>
  <c r="H27" i="7"/>
  <c r="K28" i="7" s="1"/>
  <c r="G27" i="7"/>
  <c r="O26" i="7"/>
  <c r="N26" i="7"/>
  <c r="M26" i="7"/>
  <c r="L26" i="7"/>
  <c r="J26" i="7"/>
  <c r="I26" i="7"/>
  <c r="L27" i="7" s="1"/>
  <c r="H26" i="7"/>
  <c r="G26" i="7"/>
  <c r="J27" i="7" s="1"/>
  <c r="O25" i="7"/>
  <c r="N25" i="7"/>
  <c r="M25" i="7"/>
  <c r="K25" i="7"/>
  <c r="J25" i="7"/>
  <c r="I25" i="7"/>
  <c r="H25" i="7"/>
  <c r="K26" i="7" s="1"/>
  <c r="G25" i="7"/>
  <c r="O24" i="7"/>
  <c r="N24" i="7"/>
  <c r="M24" i="7"/>
  <c r="L24" i="7"/>
  <c r="K24" i="7"/>
  <c r="I24" i="7"/>
  <c r="L25" i="7" s="1"/>
  <c r="H24" i="7"/>
  <c r="G24" i="7"/>
  <c r="O23" i="7"/>
  <c r="N23" i="7"/>
  <c r="M23" i="7"/>
  <c r="L23" i="7"/>
  <c r="J23" i="7"/>
  <c r="I23" i="7"/>
  <c r="H23" i="7"/>
  <c r="G23" i="7"/>
  <c r="J24" i="7" s="1"/>
  <c r="O22" i="7"/>
  <c r="N22" i="7"/>
  <c r="M22" i="7"/>
  <c r="K22" i="7"/>
  <c r="I22" i="7"/>
  <c r="H22" i="7"/>
  <c r="K23" i="7" s="1"/>
  <c r="G22" i="7"/>
  <c r="O21" i="7"/>
  <c r="N21" i="7"/>
  <c r="M21" i="7"/>
  <c r="L21" i="7"/>
  <c r="I21" i="7"/>
  <c r="L22" i="7" s="1"/>
  <c r="H21" i="7"/>
  <c r="G21" i="7"/>
  <c r="J22" i="7" s="1"/>
  <c r="O20" i="7"/>
  <c r="N20" i="7"/>
  <c r="M20" i="7"/>
  <c r="J20" i="7"/>
  <c r="I20" i="7"/>
  <c r="H20" i="7"/>
  <c r="K21" i="7" s="1"/>
  <c r="G20" i="7"/>
  <c r="J21" i="7" s="1"/>
  <c r="O19" i="7"/>
  <c r="N19" i="7"/>
  <c r="M19" i="7"/>
  <c r="I19" i="7"/>
  <c r="L20" i="7" s="1"/>
  <c r="H19" i="7"/>
  <c r="K20" i="7" s="1"/>
  <c r="G19" i="7"/>
  <c r="J9" i="7"/>
  <c r="M9" i="7" s="1"/>
  <c r="I8" i="7"/>
  <c r="H8" i="7"/>
  <c r="G8" i="7"/>
  <c r="F85" i="1"/>
  <c r="D85" i="1"/>
  <c r="H9" i="7" l="1"/>
  <c r="I9" i="7"/>
  <c r="G9" i="7"/>
  <c r="K9" i="7"/>
  <c r="N9" i="7" s="1"/>
  <c r="L9" i="7"/>
  <c r="O9" i="7" s="1"/>
  <c r="D87" i="1"/>
  <c r="E87" i="1"/>
  <c r="F87" i="1"/>
  <c r="K85" i="1"/>
  <c r="E85" i="1"/>
  <c r="K10" i="7" l="1"/>
  <c r="N10" i="7" s="1"/>
  <c r="L10" i="7"/>
  <c r="O10" i="7" s="1"/>
  <c r="I10" i="7"/>
  <c r="G10" i="7"/>
  <c r="J10" i="7"/>
  <c r="M10" i="7" s="1"/>
  <c r="I8" i="1"/>
  <c r="H8" i="1"/>
  <c r="G8" i="1"/>
  <c r="F86" i="1"/>
  <c r="F88" i="1" s="1"/>
  <c r="E86" i="1"/>
  <c r="E88" i="1" s="1"/>
  <c r="D86" i="1"/>
  <c r="D88" i="1" s="1"/>
  <c r="H10" i="7" l="1"/>
  <c r="J11" i="7"/>
  <c r="M11" i="7" s="1"/>
  <c r="G11" i="7" s="1"/>
  <c r="L11" i="7"/>
  <c r="O11" i="7" s="1"/>
  <c r="I11" i="7"/>
  <c r="J9" i="1"/>
  <c r="M9" i="1" s="1"/>
  <c r="K9" i="1"/>
  <c r="N9" i="1" s="1"/>
  <c r="L9" i="1"/>
  <c r="O9" i="1" s="1"/>
  <c r="J12" i="7" l="1"/>
  <c r="M12" i="7" s="1"/>
  <c r="G12" i="7"/>
  <c r="K11" i="7"/>
  <c r="N11" i="7" s="1"/>
  <c r="H11" i="7" s="1"/>
  <c r="L12" i="7"/>
  <c r="O12" i="7" s="1"/>
  <c r="I12" i="7" s="1"/>
  <c r="G9" i="1"/>
  <c r="J10" i="1" s="1"/>
  <c r="M10" i="1" s="1"/>
  <c r="I9" i="1"/>
  <c r="L10" i="1" s="1"/>
  <c r="O10" i="1" s="1"/>
  <c r="H9" i="1"/>
  <c r="K10" i="1" s="1"/>
  <c r="N10" i="1" s="1"/>
  <c r="H10" i="1" s="1"/>
  <c r="L13" i="7" l="1"/>
  <c r="O13" i="7" s="1"/>
  <c r="I13" i="7"/>
  <c r="K12" i="7"/>
  <c r="N12" i="7" s="1"/>
  <c r="H12" i="7" s="1"/>
  <c r="J13" i="7"/>
  <c r="M13" i="7" s="1"/>
  <c r="G13" i="7" s="1"/>
  <c r="G10" i="1"/>
  <c r="J11" i="1" s="1"/>
  <c r="M11" i="1" s="1"/>
  <c r="I10" i="1"/>
  <c r="J14" i="7" l="1"/>
  <c r="M14" i="7" s="1"/>
  <c r="G14" i="7" s="1"/>
  <c r="K13" i="7"/>
  <c r="N13" i="7" s="1"/>
  <c r="H13" i="7" s="1"/>
  <c r="L14" i="7"/>
  <c r="O14" i="7" s="1"/>
  <c r="I14" i="7"/>
  <c r="L11" i="1"/>
  <c r="O11" i="1" s="1"/>
  <c r="G11" i="1"/>
  <c r="J12" i="1" s="1"/>
  <c r="K11" i="1"/>
  <c r="N11" i="1" s="1"/>
  <c r="K14" i="7" l="1"/>
  <c r="N14" i="7" s="1"/>
  <c r="H14" i="7"/>
  <c r="J15" i="7"/>
  <c r="M15" i="7" s="1"/>
  <c r="G15" i="7"/>
  <c r="L15" i="7"/>
  <c r="O15" i="7" s="1"/>
  <c r="I15" i="7" s="1"/>
  <c r="H11" i="1"/>
  <c r="I11" i="1"/>
  <c r="M12" i="1"/>
  <c r="L16" i="7" l="1"/>
  <c r="O16" i="7" s="1"/>
  <c r="I16" i="7" s="1"/>
  <c r="J16" i="7"/>
  <c r="M16" i="7" s="1"/>
  <c r="G16" i="7"/>
  <c r="K15" i="7"/>
  <c r="N15" i="7" s="1"/>
  <c r="H15" i="7" s="1"/>
  <c r="L12" i="1"/>
  <c r="O12" i="1" s="1"/>
  <c r="I12" i="1" s="1"/>
  <c r="L13" i="1" s="1"/>
  <c r="O13" i="1" s="1"/>
  <c r="I13" i="1" s="1"/>
  <c r="K12" i="1"/>
  <c r="N12" i="1" s="1"/>
  <c r="H12" i="1" s="1"/>
  <c r="K13" i="1" s="1"/>
  <c r="N13" i="1" s="1"/>
  <c r="G12" i="1"/>
  <c r="J13" i="1" s="1"/>
  <c r="L17" i="7" l="1"/>
  <c r="O17" i="7" s="1"/>
  <c r="I17" i="7" s="1"/>
  <c r="H16" i="7"/>
  <c r="K16" i="7"/>
  <c r="N16" i="7" s="1"/>
  <c r="J17" i="7"/>
  <c r="M17" i="7" s="1"/>
  <c r="G17" i="7"/>
  <c r="L14" i="1"/>
  <c r="O14" i="1" s="1"/>
  <c r="I14" i="1" s="1"/>
  <c r="M13" i="1"/>
  <c r="H13" i="1"/>
  <c r="L18" i="7" l="1"/>
  <c r="O18" i="7" s="1"/>
  <c r="O59" i="7" s="1"/>
  <c r="I59" i="7" s="1"/>
  <c r="I61" i="7" s="1"/>
  <c r="L61" i="7" s="1"/>
  <c r="I18" i="7"/>
  <c r="L19" i="7" s="1"/>
  <c r="H17" i="7"/>
  <c r="K17" i="7"/>
  <c r="N17" i="7" s="1"/>
  <c r="J18" i="7"/>
  <c r="M18" i="7" s="1"/>
  <c r="M59" i="7" s="1"/>
  <c r="G59" i="7" s="1"/>
  <c r="G61" i="7" s="1"/>
  <c r="J61" i="7" s="1"/>
  <c r="G13" i="1"/>
  <c r="J14" i="1" s="1"/>
  <c r="M14" i="1" s="1"/>
  <c r="G14" i="1" s="1"/>
  <c r="L15" i="1"/>
  <c r="O15" i="1" s="1"/>
  <c r="I15" i="1" s="1"/>
  <c r="K14" i="1"/>
  <c r="N14" i="1" s="1"/>
  <c r="K18" i="7" l="1"/>
  <c r="N18" i="7" s="1"/>
  <c r="N59" i="7" s="1"/>
  <c r="H59" i="7" s="1"/>
  <c r="H61" i="7" s="1"/>
  <c r="K61" i="7" s="1"/>
  <c r="G18" i="7"/>
  <c r="J19" i="7" s="1"/>
  <c r="H14" i="1"/>
  <c r="K15" i="1" s="1"/>
  <c r="N15" i="1" s="1"/>
  <c r="H15" i="1" s="1"/>
  <c r="L16" i="1"/>
  <c r="O16" i="1" s="1"/>
  <c r="I16" i="1" s="1"/>
  <c r="J15" i="1"/>
  <c r="M15" i="1" s="1"/>
  <c r="G15" i="1" s="1"/>
  <c r="H18" i="7" l="1"/>
  <c r="K19" i="7" s="1"/>
  <c r="J16" i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K57" i="1" l="1"/>
  <c r="N57" i="1" s="1"/>
  <c r="H57" i="1" s="1"/>
  <c r="L57" i="1"/>
  <c r="O57" i="1" s="1"/>
  <c r="I57" i="1" s="1"/>
  <c r="L58" i="1" s="1"/>
  <c r="O58" i="1" s="1"/>
  <c r="I58" i="1" s="1"/>
  <c r="L59" i="1" s="1"/>
  <c r="O59" i="1" s="1"/>
  <c r="I59" i="1" s="1"/>
  <c r="J54" i="1"/>
  <c r="M54" i="1" s="1"/>
  <c r="G54" i="1" s="1"/>
  <c r="K74" i="1"/>
  <c r="N74" i="1" s="1"/>
  <c r="H74" i="1" s="1"/>
  <c r="K75" i="1" s="1"/>
  <c r="N75" i="1" s="1"/>
  <c r="H75" i="1" s="1"/>
  <c r="K76" i="1" s="1"/>
  <c r="N76" i="1" s="1"/>
  <c r="H76" i="1" s="1"/>
  <c r="K77" i="1" s="1"/>
  <c r="N77" i="1" s="1"/>
  <c r="H77" i="1" s="1"/>
  <c r="K78" i="1" s="1"/>
  <c r="N78" i="1" s="1"/>
  <c r="H78" i="1" s="1"/>
  <c r="K79" i="1" s="1"/>
  <c r="N79" i="1" s="1"/>
  <c r="H79" i="1" s="1"/>
  <c r="L74" i="1"/>
  <c r="O74" i="1" s="1"/>
  <c r="I74" i="1" s="1"/>
  <c r="K80" i="1" l="1"/>
  <c r="N80" i="1" s="1"/>
  <c r="H80" i="1"/>
  <c r="L75" i="1"/>
  <c r="O75" i="1" s="1"/>
  <c r="I75" i="1" s="1"/>
  <c r="L60" i="1"/>
  <c r="O60" i="1" s="1"/>
  <c r="I60" i="1" s="1"/>
  <c r="K58" i="1"/>
  <c r="N58" i="1" s="1"/>
  <c r="H58" i="1" s="1"/>
  <c r="J55" i="1"/>
  <c r="M55" i="1" s="1"/>
  <c r="G55" i="1" s="1"/>
  <c r="K84" i="1"/>
  <c r="N84" i="1" s="1"/>
  <c r="L84" i="1"/>
  <c r="O84" i="1" s="1"/>
  <c r="L76" i="1" l="1"/>
  <c r="O76" i="1" s="1"/>
  <c r="I76" i="1"/>
  <c r="L61" i="1"/>
  <c r="O61" i="1" s="1"/>
  <c r="I61" i="1" s="1"/>
  <c r="L62" i="1" s="1"/>
  <c r="O62" i="1" s="1"/>
  <c r="I62" i="1" s="1"/>
  <c r="L83" i="1" s="1"/>
  <c r="O83" i="1" s="1"/>
  <c r="I83" i="1" s="1"/>
  <c r="L81" i="1"/>
  <c r="O81" i="1" s="1"/>
  <c r="I81" i="1" s="1"/>
  <c r="L82" i="1" s="1"/>
  <c r="O82" i="1" s="1"/>
  <c r="I82" i="1" s="1"/>
  <c r="K59" i="1"/>
  <c r="N59" i="1" s="1"/>
  <c r="H59" i="1" s="1"/>
  <c r="K60" i="1" s="1"/>
  <c r="N60" i="1" s="1"/>
  <c r="H60" i="1" s="1"/>
  <c r="H84" i="1"/>
  <c r="I84" i="1"/>
  <c r="J56" i="1"/>
  <c r="M56" i="1" s="1"/>
  <c r="G56" i="1" s="1"/>
  <c r="J57" i="1" s="1"/>
  <c r="M57" i="1" s="1"/>
  <c r="G57" i="1" s="1"/>
  <c r="J58" i="1" s="1"/>
  <c r="M58" i="1" s="1"/>
  <c r="G58" i="1" s="1"/>
  <c r="J59" i="1" s="1"/>
  <c r="M59" i="1" s="1"/>
  <c r="G59" i="1" s="1"/>
  <c r="J60" i="1" s="1"/>
  <c r="M60" i="1" s="1"/>
  <c r="G60" i="1" s="1"/>
  <c r="K81" i="1" l="1"/>
  <c r="N81" i="1" s="1"/>
  <c r="H81" i="1"/>
  <c r="L77" i="1"/>
  <c r="O77" i="1" s="1"/>
  <c r="I77" i="1" s="1"/>
  <c r="L78" i="1" s="1"/>
  <c r="O78" i="1" s="1"/>
  <c r="I78" i="1" s="1"/>
  <c r="J61" i="1"/>
  <c r="M61" i="1" s="1"/>
  <c r="G61" i="1" s="1"/>
  <c r="J62" i="1" s="1"/>
  <c r="M62" i="1" s="1"/>
  <c r="G62" i="1" s="1"/>
  <c r="J81" i="1"/>
  <c r="M81" i="1" s="1"/>
  <c r="G81" i="1" s="1"/>
  <c r="J82" i="1" s="1"/>
  <c r="M82" i="1" s="1"/>
  <c r="G82" i="1" s="1"/>
  <c r="L63" i="1"/>
  <c r="O63" i="1" s="1"/>
  <c r="I63" i="1"/>
  <c r="K61" i="1"/>
  <c r="N61" i="1" s="1"/>
  <c r="J74" i="1"/>
  <c r="M74" i="1" s="1"/>
  <c r="G74" i="1" s="1"/>
  <c r="K82" i="1" l="1"/>
  <c r="N82" i="1" s="1"/>
  <c r="H82" i="1"/>
  <c r="J63" i="1"/>
  <c r="M63" i="1" s="1"/>
  <c r="G63" i="1" s="1"/>
  <c r="J64" i="1" s="1"/>
  <c r="M64" i="1" s="1"/>
  <c r="G64" i="1" s="1"/>
  <c r="J83" i="1"/>
  <c r="M83" i="1" s="1"/>
  <c r="G83" i="1" s="1"/>
  <c r="J75" i="1"/>
  <c r="M75" i="1" s="1"/>
  <c r="G75" i="1" s="1"/>
  <c r="J76" i="1" s="1"/>
  <c r="M76" i="1" s="1"/>
  <c r="G76" i="1" s="1"/>
  <c r="J77" i="1" s="1"/>
  <c r="M77" i="1" s="1"/>
  <c r="G77" i="1" s="1"/>
  <c r="J78" i="1" s="1"/>
  <c r="M78" i="1" s="1"/>
  <c r="G78" i="1" s="1"/>
  <c r="J79" i="1" s="1"/>
  <c r="M79" i="1" s="1"/>
  <c r="G79" i="1" s="1"/>
  <c r="L79" i="1"/>
  <c r="O79" i="1" s="1"/>
  <c r="I79" i="1" s="1"/>
  <c r="L80" i="1" s="1"/>
  <c r="O80" i="1" s="1"/>
  <c r="I80" i="1" s="1"/>
  <c r="H61" i="1"/>
  <c r="L64" i="1"/>
  <c r="O64" i="1" s="1"/>
  <c r="I64" i="1" s="1"/>
  <c r="J84" i="1"/>
  <c r="M84" i="1" s="1"/>
  <c r="J80" i="1" l="1"/>
  <c r="M80" i="1" s="1"/>
  <c r="G80" i="1"/>
  <c r="J65" i="1"/>
  <c r="M65" i="1" s="1"/>
  <c r="G65" i="1" s="1"/>
  <c r="J66" i="1" s="1"/>
  <c r="M66" i="1" s="1"/>
  <c r="G66" i="1" s="1"/>
  <c r="L65" i="1"/>
  <c r="O65" i="1" s="1"/>
  <c r="I65" i="1"/>
  <c r="L66" i="1" s="1"/>
  <c r="O66" i="1" s="1"/>
  <c r="I66" i="1" s="1"/>
  <c r="K62" i="1"/>
  <c r="N62" i="1" s="1"/>
  <c r="H62" i="1" s="1"/>
  <c r="K83" i="1" s="1"/>
  <c r="N83" i="1" s="1"/>
  <c r="H83" i="1" s="1"/>
  <c r="G84" i="1"/>
  <c r="L67" i="1" l="1"/>
  <c r="O67" i="1" s="1"/>
  <c r="I67" i="1"/>
  <c r="J67" i="1"/>
  <c r="M67" i="1" s="1"/>
  <c r="G67" i="1" s="1"/>
  <c r="J68" i="1" s="1"/>
  <c r="M68" i="1" s="1"/>
  <c r="G68" i="1" s="1"/>
  <c r="K63" i="1"/>
  <c r="N63" i="1" s="1"/>
  <c r="H63" i="1" s="1"/>
  <c r="K64" i="1" s="1"/>
  <c r="N64" i="1" s="1"/>
  <c r="H64" i="1" s="1"/>
  <c r="K65" i="1" s="1"/>
  <c r="N65" i="1" s="1"/>
  <c r="H65" i="1" s="1"/>
  <c r="K66" i="1" s="1"/>
  <c r="N66" i="1" s="1"/>
  <c r="H66" i="1" s="1"/>
  <c r="K67" i="1" l="1"/>
  <c r="N67" i="1" s="1"/>
  <c r="H67" i="1"/>
  <c r="K68" i="1" s="1"/>
  <c r="N68" i="1" s="1"/>
  <c r="H68" i="1" s="1"/>
  <c r="K69" i="1" s="1"/>
  <c r="N69" i="1" s="1"/>
  <c r="H69" i="1" s="1"/>
  <c r="K70" i="1" s="1"/>
  <c r="N70" i="1" s="1"/>
  <c r="H70" i="1" s="1"/>
  <c r="K71" i="1" s="1"/>
  <c r="N71" i="1" s="1"/>
  <c r="H71" i="1" s="1"/>
  <c r="K72" i="1" s="1"/>
  <c r="N72" i="1" s="1"/>
  <c r="H72" i="1" s="1"/>
  <c r="K73" i="1" s="1"/>
  <c r="N73" i="1" s="1"/>
  <c r="H73" i="1" s="1"/>
  <c r="J69" i="1"/>
  <c r="M69" i="1" s="1"/>
  <c r="G69" i="1" s="1"/>
  <c r="J70" i="1" s="1"/>
  <c r="M70" i="1" s="1"/>
  <c r="G70" i="1" s="1"/>
  <c r="J71" i="1" s="1"/>
  <c r="M71" i="1" s="1"/>
  <c r="G71" i="1" s="1"/>
  <c r="J72" i="1" s="1"/>
  <c r="M72" i="1" s="1"/>
  <c r="G72" i="1" s="1"/>
  <c r="J73" i="1" s="1"/>
  <c r="M73" i="1" s="1"/>
  <c r="G73" i="1" s="1"/>
  <c r="L68" i="1"/>
  <c r="O68" i="1" s="1"/>
  <c r="I68" i="1" s="1"/>
  <c r="L69" i="1" s="1"/>
  <c r="O69" i="1" s="1"/>
  <c r="I69" i="1" s="1"/>
  <c r="N85" i="1" l="1"/>
  <c r="H85" i="1" s="1"/>
  <c r="H87" i="1" s="1"/>
  <c r="K87" i="1" s="1"/>
  <c r="M85" i="1"/>
  <c r="G85" i="1" s="1"/>
  <c r="G87" i="1" s="1"/>
  <c r="J87" i="1" s="1"/>
  <c r="L70" i="1"/>
  <c r="O70" i="1" s="1"/>
  <c r="I70" i="1" s="1"/>
  <c r="L71" i="1" s="1"/>
  <c r="O71" i="1" s="1"/>
  <c r="I71" i="1" s="1"/>
  <c r="L72" i="1" s="1"/>
  <c r="O72" i="1" s="1"/>
  <c r="I72" i="1" s="1"/>
  <c r="L73" i="1" s="1"/>
  <c r="O73" i="1" s="1"/>
  <c r="I73" i="1" s="1"/>
  <c r="O85" i="1" l="1"/>
  <c r="I85" i="1" s="1"/>
  <c r="I87" i="1" s="1"/>
  <c r="L8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</author>
  </authors>
  <commentList>
    <comment ref="J6" authorId="0" shapeId="0" xr:uid="{A6F54E4A-8302-4916-8E80-CA304F111F32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1-2%がいいかも。
</t>
        </r>
      </text>
    </comment>
    <comment ref="F9" authorId="0" shapeId="0" xr:uid="{97E1E136-A5B7-4536-8917-E602F379333D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負けた場合は－1をいれる。
キャンセルは0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</author>
  </authors>
  <commentList>
    <comment ref="J6" authorId="0" shapeId="0" xr:uid="{260B9353-F1F0-4E4C-AAB0-E3D0A1C17768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1-2%がいいかも。
</t>
        </r>
      </text>
    </comment>
    <comment ref="F9" authorId="0" shapeId="0" xr:uid="{012243B2-44E9-46E8-9A02-4C4EC20CF024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負けた場合は－1をいれる。
キャンセルは0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</author>
  </authors>
  <commentList>
    <comment ref="J6" authorId="0" shapeId="0" xr:uid="{2A6F2FDD-9FEA-4301-8CAA-EB6C645A871B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1-2%がいいかも。
</t>
        </r>
      </text>
    </comment>
    <comment ref="F9" authorId="0" shapeId="0" xr:uid="{731EA809-6A5D-4658-9983-784B489F515A}">
      <text>
        <r>
          <rPr>
            <b/>
            <sz val="9"/>
            <color indexed="81"/>
            <rFont val="MS P ゴシック"/>
            <family val="3"/>
            <charset val="128"/>
          </rPr>
          <t>Owner:</t>
        </r>
        <r>
          <rPr>
            <sz val="9"/>
            <color indexed="81"/>
            <rFont val="MS P ゴシック"/>
            <family val="3"/>
            <charset val="128"/>
          </rPr>
          <t xml:space="preserve">
負けた場合は－1をいれる。
キャンセルは0</t>
        </r>
      </text>
    </comment>
  </commentList>
</comments>
</file>

<file path=xl/sharedStrings.xml><?xml version="1.0" encoding="utf-8"?>
<sst xmlns="http://schemas.openxmlformats.org/spreadsheetml/2006/main" count="551" uniqueCount="79">
  <si>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</si>
  <si>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</si>
  <si>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</si>
  <si>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</si>
  <si>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</si>
  <si>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</si>
  <si>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</si>
  <si>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</si>
  <si>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</si>
  <si>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</si>
  <si>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</si>
  <si>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</si>
  <si>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</si>
  <si>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</si>
  <si>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</si>
  <si>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</si>
  <si>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</si>
  <si>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</si>
  <si>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</si>
  <si>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</si>
  <si>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</si>
  <si>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</si>
  <si>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</si>
  <si>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</si>
  <si>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</si>
  <si>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</si>
  <si>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</si>
  <si>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</si>
  <si>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</si>
  <si>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</si>
  <si>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</si>
  <si>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</si>
  <si>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</si>
  <si>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</si>
  <si>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</si>
  <si>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D1</t>
    <phoneticPr fontId="1"/>
  </si>
  <si>
    <t>USDJPY</t>
    <phoneticPr fontId="1"/>
  </si>
  <si>
    <t>買い</t>
  </si>
  <si>
    <t>買い</t>
    <rPh sb="0" eb="1">
      <t>カ</t>
    </rPh>
    <phoneticPr fontId="1"/>
  </si>
  <si>
    <t>勝ち</t>
    <rPh sb="0" eb="1">
      <t>カ</t>
    </rPh>
    <phoneticPr fontId="1"/>
  </si>
  <si>
    <t>キャンセル</t>
  </si>
  <si>
    <t>キャンセル</t>
    <phoneticPr fontId="1"/>
  </si>
  <si>
    <t>負け</t>
  </si>
  <si>
    <t>負け</t>
    <rPh sb="0" eb="1">
      <t>マ</t>
    </rPh>
    <phoneticPr fontId="1"/>
  </si>
  <si>
    <t>1.27,1.5勝ち、2.0負け</t>
    <rPh sb="8" eb="9">
      <t>カ</t>
    </rPh>
    <rPh sb="14" eb="15">
      <t>マ</t>
    </rPh>
    <phoneticPr fontId="1"/>
  </si>
  <si>
    <t>USDJPY　</t>
    <phoneticPr fontId="1"/>
  </si>
  <si>
    <t>売り　</t>
    <phoneticPr fontId="1"/>
  </si>
  <si>
    <t>USD/JPY</t>
    <phoneticPr fontId="1"/>
  </si>
  <si>
    <t>○</t>
    <phoneticPr fontId="1"/>
  </si>
  <si>
    <t>Ｈ４</t>
    <phoneticPr fontId="1"/>
  </si>
  <si>
    <t>売り</t>
    <rPh sb="0" eb="1">
      <t>ウ</t>
    </rPh>
    <phoneticPr fontId="1"/>
  </si>
  <si>
    <t>確定日</t>
    <rPh sb="0" eb="2">
      <t>カクテイ</t>
    </rPh>
    <rPh sb="2" eb="3">
      <t>ビ</t>
    </rPh>
    <phoneticPr fontId="1"/>
  </si>
  <si>
    <t>次足</t>
    <rPh sb="0" eb="1">
      <t>ツギ</t>
    </rPh>
    <rPh sb="1" eb="2">
      <t>アシ</t>
    </rPh>
    <phoneticPr fontId="1"/>
  </si>
  <si>
    <t>同足</t>
    <rPh sb="0" eb="1">
      <t>ドウ</t>
    </rPh>
    <rPh sb="1" eb="2">
      <t>アシ</t>
    </rPh>
    <phoneticPr fontId="1"/>
  </si>
  <si>
    <t>ー</t>
    <phoneticPr fontId="1"/>
  </si>
  <si>
    <t>損切り</t>
    <rPh sb="0" eb="2">
      <t>ソンギ</t>
    </rPh>
    <phoneticPr fontId="1"/>
  </si>
  <si>
    <t>2021/4/19(次足）</t>
    <rPh sb="10" eb="11">
      <t>ツギ</t>
    </rPh>
    <rPh sb="11" eb="12">
      <t>アシ</t>
    </rPh>
    <phoneticPr fontId="1"/>
  </si>
  <si>
    <t>（2023/2/9～2020/5/29）</t>
    <phoneticPr fontId="1"/>
  </si>
  <si>
    <t>2020/1/1～2023/9/16（2020/1/1～2021/2/26まで発生なしのため期間延長）</t>
    <rPh sb="39" eb="41">
      <t>ハッセイ</t>
    </rPh>
    <rPh sb="46" eb="48">
      <t>キカン</t>
    </rPh>
    <rPh sb="48" eb="50">
      <t>エンチョウ</t>
    </rPh>
    <phoneticPr fontId="1"/>
  </si>
  <si>
    <t>①Ｄ１に比べると増えたが、思ったより発生は少ない気がした。
②MAにぎりぎりタッチしている場合はスルーした方がよい場合が多いかと思った。
③実体に比し髭は長い方がよい結果となる確率が高いと思った。</t>
    <rPh sb="4" eb="5">
      <t>クラ</t>
    </rPh>
    <rPh sb="8" eb="9">
      <t>フ</t>
    </rPh>
    <rPh sb="13" eb="14">
      <t>オモ</t>
    </rPh>
    <rPh sb="18" eb="20">
      <t>ハッセイ</t>
    </rPh>
    <rPh sb="21" eb="22">
      <t>スク</t>
    </rPh>
    <rPh sb="24" eb="25">
      <t>キ</t>
    </rPh>
    <rPh sb="45" eb="47">
      <t>バアイ</t>
    </rPh>
    <rPh sb="53" eb="54">
      <t>ホウ</t>
    </rPh>
    <rPh sb="57" eb="59">
      <t>バアイ</t>
    </rPh>
    <rPh sb="60" eb="61">
      <t>オオ</t>
    </rPh>
    <rPh sb="64" eb="65">
      <t>オモ</t>
    </rPh>
    <rPh sb="70" eb="72">
      <t>ジッタイ</t>
    </rPh>
    <rPh sb="73" eb="74">
      <t>ヒ</t>
    </rPh>
    <rPh sb="75" eb="76">
      <t>ヒゲ</t>
    </rPh>
    <rPh sb="77" eb="78">
      <t>ナガ</t>
    </rPh>
    <rPh sb="79" eb="80">
      <t>ホウ</t>
    </rPh>
    <rPh sb="83" eb="85">
      <t>ケッカ</t>
    </rPh>
    <rPh sb="88" eb="90">
      <t>カクリツ</t>
    </rPh>
    <rPh sb="91" eb="92">
      <t>タカ</t>
    </rPh>
    <rPh sb="94" eb="95">
      <t>オモ</t>
    </rPh>
    <phoneticPr fontId="1"/>
  </si>
  <si>
    <t>Ｈ１</t>
    <phoneticPr fontId="1"/>
  </si>
  <si>
    <t>2022/9/1～2023/9/16</t>
    <phoneticPr fontId="1"/>
  </si>
  <si>
    <t>①PB発生からｴﾝﾄﾘｰ判断、1pipでも高値（or安値）を更新したら、はどこでみるのか？（実体？髭？）明らかに下落や上昇の場合は判断できるが、微妙な場合、どこで判断したらよいでしょうか。
②表の書き方について。仮に買いの場合で1.27、1.5まで到達し、2.0で安値更新してしまった場合、「1.27、1.5、-1」と記載でしょうか、「1.27、1.5、0」と記載でしょうか。あるいは「0，1.5、0」とか「0，1.5、-1」でしょうか。ご教示願います。（12．）
③買いの場合で、実体が大きいが髭が3倍あり、上ひげが極端に短いケースで、3日かけて2.0まで到達した。（13．たまたまのケース？）</t>
    <rPh sb="3" eb="5">
      <t>ハッセイ</t>
    </rPh>
    <rPh sb="12" eb="14">
      <t>ハンダン</t>
    </rPh>
    <rPh sb="21" eb="23">
      <t>タカネ</t>
    </rPh>
    <rPh sb="26" eb="28">
      <t>ヤスネ</t>
    </rPh>
    <rPh sb="30" eb="32">
      <t>コウシン</t>
    </rPh>
    <rPh sb="46" eb="48">
      <t>ジッタイ</t>
    </rPh>
    <rPh sb="49" eb="50">
      <t>ヒゲ</t>
    </rPh>
    <rPh sb="52" eb="53">
      <t>アキ</t>
    </rPh>
    <rPh sb="56" eb="58">
      <t>ゲラク</t>
    </rPh>
    <rPh sb="59" eb="61">
      <t>ジョウショウ</t>
    </rPh>
    <rPh sb="62" eb="64">
      <t>バアイ</t>
    </rPh>
    <rPh sb="65" eb="67">
      <t>ハンダン</t>
    </rPh>
    <rPh sb="72" eb="74">
      <t>ビミョウ</t>
    </rPh>
    <rPh sb="75" eb="77">
      <t>バアイ</t>
    </rPh>
    <rPh sb="81" eb="83">
      <t>ハンダン</t>
    </rPh>
    <rPh sb="96" eb="97">
      <t>ヒョウ</t>
    </rPh>
    <rPh sb="98" eb="99">
      <t>カ</t>
    </rPh>
    <rPh sb="100" eb="101">
      <t>カタ</t>
    </rPh>
    <rPh sb="106" eb="107">
      <t>カリ</t>
    </rPh>
    <rPh sb="108" eb="109">
      <t>カ</t>
    </rPh>
    <rPh sb="111" eb="113">
      <t>バアイ</t>
    </rPh>
    <rPh sb="124" eb="126">
      <t>トウタツ</t>
    </rPh>
    <rPh sb="132" eb="134">
      <t>ヤスネ</t>
    </rPh>
    <rPh sb="134" eb="136">
      <t>コウシン</t>
    </rPh>
    <rPh sb="142" eb="144">
      <t>バアイ</t>
    </rPh>
    <rPh sb="159" eb="161">
      <t>キサイ</t>
    </rPh>
    <rPh sb="180" eb="182">
      <t>キサイ</t>
    </rPh>
    <rPh sb="220" eb="222">
      <t>キョウジ</t>
    </rPh>
    <rPh sb="222" eb="223">
      <t>ネガ</t>
    </rPh>
    <rPh sb="234" eb="235">
      <t>カ</t>
    </rPh>
    <rPh sb="237" eb="239">
      <t>バアイ</t>
    </rPh>
    <rPh sb="241" eb="243">
      <t>ジッタイ</t>
    </rPh>
    <rPh sb="244" eb="245">
      <t>オオ</t>
    </rPh>
    <rPh sb="248" eb="249">
      <t>ヒゲ</t>
    </rPh>
    <rPh sb="251" eb="252">
      <t>バイ</t>
    </rPh>
    <rPh sb="255" eb="256">
      <t>ウワ</t>
    </rPh>
    <rPh sb="259" eb="261">
      <t>キョクタン</t>
    </rPh>
    <rPh sb="262" eb="263">
      <t>ミジカ</t>
    </rPh>
    <rPh sb="270" eb="271">
      <t>ニチ</t>
    </rPh>
    <rPh sb="279" eb="281">
      <t>トウタツ</t>
    </rPh>
    <phoneticPr fontId="1"/>
  </si>
  <si>
    <t>次の次足</t>
    <rPh sb="0" eb="1">
      <t>ツギ</t>
    </rPh>
    <rPh sb="2" eb="3">
      <t>ツギ</t>
    </rPh>
    <rPh sb="3" eb="4">
      <t>アシ</t>
    </rPh>
    <phoneticPr fontId="1"/>
  </si>
  <si>
    <t>次々足</t>
    <rPh sb="0" eb="2">
      <t>ツギツギ</t>
    </rPh>
    <rPh sb="2" eb="3">
      <t>アシ</t>
    </rPh>
    <phoneticPr fontId="1"/>
  </si>
  <si>
    <t>※チャートからフィボがはみ出してしまい－1.27に到達したか不明。</t>
    <rPh sb="13" eb="14">
      <t>ダ</t>
    </rPh>
    <rPh sb="25" eb="27">
      <t>トウタツ</t>
    </rPh>
    <rPh sb="30" eb="32">
      <t>フメイ</t>
    </rPh>
    <phoneticPr fontId="1"/>
  </si>
  <si>
    <t>後足</t>
    <rPh sb="0" eb="1">
      <t>アト</t>
    </rPh>
    <rPh sb="1" eb="2">
      <t>アシ</t>
    </rPh>
    <phoneticPr fontId="1"/>
  </si>
  <si>
    <t>同日後足</t>
    <rPh sb="0" eb="2">
      <t>ドウジツ</t>
    </rPh>
    <rPh sb="2" eb="4">
      <t>アトアシ</t>
    </rPh>
    <phoneticPr fontId="1"/>
  </si>
  <si>
    <t>完</t>
    <rPh sb="0" eb="1">
      <t>カン</t>
    </rPh>
    <phoneticPr fontId="1"/>
  </si>
  <si>
    <t>ピンバールールのピンバーでも勝つ場合と負ける場合がある。またエントリーさえ出来ない場合もある。その中から自分の勝ちパターンを見つけていくことが肝要と思うがまだできない。。（30～33など）
56，57など、実体の3倍以上の髭の場合、時間をかけてじりじりと利確するパターンとなるような気がする。
検証シートの「K85」セルの算式「=B84-B9」の意味をご教示願います。</t>
    <rPh sb="14" eb="15">
      <t>カ</t>
    </rPh>
    <rPh sb="16" eb="18">
      <t>バアイ</t>
    </rPh>
    <rPh sb="19" eb="20">
      <t>マ</t>
    </rPh>
    <rPh sb="22" eb="24">
      <t>バアイ</t>
    </rPh>
    <rPh sb="37" eb="39">
      <t>デキ</t>
    </rPh>
    <rPh sb="41" eb="43">
      <t>バアイ</t>
    </rPh>
    <rPh sb="49" eb="50">
      <t>ナカ</t>
    </rPh>
    <rPh sb="52" eb="54">
      <t>ジブン</t>
    </rPh>
    <rPh sb="55" eb="56">
      <t>カ</t>
    </rPh>
    <rPh sb="62" eb="63">
      <t>ミ</t>
    </rPh>
    <rPh sb="71" eb="73">
      <t>カンヨウ</t>
    </rPh>
    <rPh sb="74" eb="75">
      <t>オモ</t>
    </rPh>
    <rPh sb="103" eb="105">
      <t>ジッタイ</t>
    </rPh>
    <rPh sb="107" eb="108">
      <t>バイ</t>
    </rPh>
    <rPh sb="108" eb="110">
      <t>イジョウ</t>
    </rPh>
    <rPh sb="111" eb="112">
      <t>ヒゲ</t>
    </rPh>
    <rPh sb="113" eb="115">
      <t>バアイ</t>
    </rPh>
    <rPh sb="116" eb="118">
      <t>ジカン</t>
    </rPh>
    <rPh sb="147" eb="149">
      <t>ケンショウ</t>
    </rPh>
    <rPh sb="161" eb="163">
      <t>サンシキ</t>
    </rPh>
    <rPh sb="173" eb="175">
      <t>イミ</t>
    </rPh>
    <rPh sb="177" eb="179">
      <t>キョウジ</t>
    </rPh>
    <rPh sb="179" eb="180">
      <t>ネガ</t>
    </rPh>
    <phoneticPr fontId="1"/>
  </si>
  <si>
    <t>利確1.5</t>
    <rPh sb="0" eb="1">
      <t>リ</t>
    </rPh>
    <phoneticPr fontId="1"/>
  </si>
  <si>
    <t>利確2.0</t>
    <rPh sb="0" eb="1">
      <t>リ</t>
    </rPh>
    <phoneticPr fontId="1"/>
  </si>
  <si>
    <t>利確20</t>
    <rPh sb="0" eb="1">
      <t>リ</t>
    </rPh>
    <phoneticPr fontId="1"/>
  </si>
  <si>
    <t>損切り？</t>
    <rPh sb="0" eb="2">
      <t>ソンギ</t>
    </rPh>
    <phoneticPr fontId="1"/>
  </si>
  <si>
    <t>※ＰＢの次の足が、上昇が先か下落が先か、足を1つ落としてみても判断がつきませんでした。厳しめに見て損切りとしました。</t>
    <rPh sb="4" eb="5">
      <t>ツギ</t>
    </rPh>
    <rPh sb="6" eb="7">
      <t>アシ</t>
    </rPh>
    <rPh sb="9" eb="11">
      <t>ジョウショウ</t>
    </rPh>
    <rPh sb="12" eb="13">
      <t>サキ</t>
    </rPh>
    <rPh sb="14" eb="16">
      <t>ゲラク</t>
    </rPh>
    <rPh sb="17" eb="18">
      <t>サキ</t>
    </rPh>
    <rPh sb="20" eb="21">
      <t>アシ</t>
    </rPh>
    <rPh sb="24" eb="25">
      <t>オ</t>
    </rPh>
    <rPh sb="31" eb="33">
      <t>ハンダン</t>
    </rPh>
    <rPh sb="43" eb="44">
      <t>キビ</t>
    </rPh>
    <rPh sb="47" eb="48">
      <t>ミ</t>
    </rPh>
    <rPh sb="49" eb="51">
      <t>ソンギ</t>
    </rPh>
    <phoneticPr fontId="1"/>
  </si>
  <si>
    <t>利確2．0</t>
    <rPh sb="0" eb="1">
      <t>リ</t>
    </rPh>
    <phoneticPr fontId="1"/>
  </si>
  <si>
    <t>（その前に損切り？）</t>
    <rPh sb="3" eb="4">
      <t>マエ</t>
    </rPh>
    <rPh sb="5" eb="7">
      <t>ソンギ</t>
    </rPh>
    <phoneticPr fontId="1"/>
  </si>
  <si>
    <t>利確1.5</t>
    <rPh sb="0" eb="2">
      <t>リカク</t>
    </rPh>
    <phoneticPr fontId="1"/>
  </si>
  <si>
    <t>利確1.27</t>
    <rPh sb="0" eb="1">
      <t>リ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</si>
</sst>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6" fontId="10" fillId="0" borderId="0" xfId="2" applyNumberFormat="1">
      <alignment vertical="center"/>
    </xf>
    <xf numFmtId="0" fontId="10" fillId="4" borderId="0" xfId="2" applyFill="1">
      <alignment vertical="center"/>
    </xf>
    <xf numFmtId="176" fontId="0" fillId="0" borderId="0" xfId="0" applyNumberFormat="1">
      <alignment vertical="center"/>
    </xf>
    <xf numFmtId="14" fontId="0" fillId="0" borderId="0" xfId="0" applyNumberFormat="1">
      <alignment vertical="center"/>
    </xf>
    <xf numFmtId="56" fontId="0" fillId="0" borderId="0" xfId="0" applyNumberForma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101.png"/><Relationship Id="rId3" Type="http://schemas.openxmlformats.org/officeDocument/2006/relationships/image" Target="../media/image78.png"/><Relationship Id="rId21" Type="http://schemas.openxmlformats.org/officeDocument/2006/relationships/image" Target="../media/image96.png"/><Relationship Id="rId7" Type="http://schemas.openxmlformats.org/officeDocument/2006/relationships/image" Target="../media/image82.pn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25" Type="http://schemas.openxmlformats.org/officeDocument/2006/relationships/image" Target="../media/image100.png"/><Relationship Id="rId2" Type="http://schemas.openxmlformats.org/officeDocument/2006/relationships/image" Target="../media/image77.png"/><Relationship Id="rId16" Type="http://schemas.openxmlformats.org/officeDocument/2006/relationships/image" Target="../media/image91.png"/><Relationship Id="rId20" Type="http://schemas.openxmlformats.org/officeDocument/2006/relationships/image" Target="../media/image95.png"/><Relationship Id="rId1" Type="http://schemas.openxmlformats.org/officeDocument/2006/relationships/image" Target="../media/image76.png"/><Relationship Id="rId6" Type="http://schemas.openxmlformats.org/officeDocument/2006/relationships/image" Target="../media/image81.png"/><Relationship Id="rId11" Type="http://schemas.openxmlformats.org/officeDocument/2006/relationships/image" Target="../media/image86.png"/><Relationship Id="rId24" Type="http://schemas.openxmlformats.org/officeDocument/2006/relationships/image" Target="../media/image99.png"/><Relationship Id="rId5" Type="http://schemas.openxmlformats.org/officeDocument/2006/relationships/image" Target="../media/image80.png"/><Relationship Id="rId15" Type="http://schemas.openxmlformats.org/officeDocument/2006/relationships/image" Target="../media/image90.png"/><Relationship Id="rId23" Type="http://schemas.openxmlformats.org/officeDocument/2006/relationships/image" Target="../media/image98.png"/><Relationship Id="rId10" Type="http://schemas.openxmlformats.org/officeDocument/2006/relationships/image" Target="../media/image85.png"/><Relationship Id="rId19" Type="http://schemas.openxmlformats.org/officeDocument/2006/relationships/image" Target="../media/image94.png"/><Relationship Id="rId4" Type="http://schemas.openxmlformats.org/officeDocument/2006/relationships/image" Target="../media/image79.png"/><Relationship Id="rId9" Type="http://schemas.openxmlformats.org/officeDocument/2006/relationships/image" Target="../media/image84.png"/><Relationship Id="rId14" Type="http://schemas.openxmlformats.org/officeDocument/2006/relationships/image" Target="../media/image89.png"/><Relationship Id="rId22" Type="http://schemas.openxmlformats.org/officeDocument/2006/relationships/image" Target="../media/image9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3AD303AF-2769-4DD1-A8B4-8871DE0192C7}"/>
            </a:ext>
          </a:extLst>
        </xdr:cNvPr>
        <xdr:cNvSpPr>
          <a:spLocks noChangeArrowheads="1"/>
        </xdr:cNvSpPr>
      </xdr:nvSpPr>
      <xdr:spPr bwMode="auto">
        <a:xfrm rot="856518">
          <a:off x="5681980" y="2444750"/>
          <a:ext cx="524510" cy="9118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54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A619E2D2-8EF5-47DF-99B7-B3FFDC82B945}"/>
            </a:ext>
          </a:extLst>
        </xdr:cNvPr>
        <xdr:cNvSpPr>
          <a:spLocks noChangeArrowheads="1"/>
        </xdr:cNvSpPr>
      </xdr:nvSpPr>
      <xdr:spPr bwMode="auto">
        <a:xfrm>
          <a:off x="6357620" y="101206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30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16C9E19-4F3C-4D16-BC22-3186C11F27D4}"/>
            </a:ext>
          </a:extLst>
        </xdr:cNvPr>
        <xdr:cNvSpPr>
          <a:spLocks noChangeArrowheads="1"/>
        </xdr:cNvSpPr>
      </xdr:nvSpPr>
      <xdr:spPr bwMode="auto">
        <a:xfrm>
          <a:off x="6578600" y="55994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71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1EB597AC-9F7A-4407-9A58-87D3E197E984}"/>
            </a:ext>
          </a:extLst>
        </xdr:cNvPr>
        <xdr:cNvSpPr>
          <a:spLocks noChangeArrowheads="1"/>
        </xdr:cNvSpPr>
      </xdr:nvSpPr>
      <xdr:spPr bwMode="auto">
        <a:xfrm>
          <a:off x="8487410" y="131051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123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5EFAF02A-DEC5-47D1-9EC2-3499D135F779}"/>
            </a:ext>
          </a:extLst>
        </xdr:cNvPr>
        <xdr:cNvSpPr>
          <a:spLocks noChangeArrowheads="1"/>
        </xdr:cNvSpPr>
      </xdr:nvSpPr>
      <xdr:spPr bwMode="auto">
        <a:xfrm>
          <a:off x="4152900" y="2263521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122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1C8AA8B3-0ABF-490C-BAC7-1595BE7762B2}"/>
            </a:ext>
          </a:extLst>
        </xdr:cNvPr>
        <xdr:cNvSpPr>
          <a:spLocks noChangeArrowheads="1"/>
        </xdr:cNvSpPr>
      </xdr:nvSpPr>
      <xdr:spPr bwMode="auto">
        <a:xfrm>
          <a:off x="4662170" y="223126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121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50657193-C8EC-4CC2-9D75-C94F95F12E44}"/>
            </a:ext>
          </a:extLst>
        </xdr:cNvPr>
        <xdr:cNvSpPr>
          <a:spLocks noChangeArrowheads="1"/>
        </xdr:cNvSpPr>
      </xdr:nvSpPr>
      <xdr:spPr bwMode="auto">
        <a:xfrm>
          <a:off x="5076916" y="221272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96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7F9A3B69-3FC1-462E-ACCF-1C5E9F7BB283}"/>
            </a:ext>
          </a:extLst>
        </xdr:cNvPr>
        <xdr:cNvSpPr>
          <a:spLocks noChangeArrowheads="1"/>
        </xdr:cNvSpPr>
      </xdr:nvSpPr>
      <xdr:spPr bwMode="auto">
        <a:xfrm>
          <a:off x="5224780" y="1750441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93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3AA49125-F88C-453E-A02F-EF9CD2DD7CB7}"/>
            </a:ext>
          </a:extLst>
        </xdr:cNvPr>
        <xdr:cNvSpPr>
          <a:spLocks noChangeArrowheads="1"/>
        </xdr:cNvSpPr>
      </xdr:nvSpPr>
      <xdr:spPr bwMode="auto">
        <a:xfrm>
          <a:off x="6038850" y="171234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159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DBA22958-6F7F-46DA-952A-2790B8540993}"/>
            </a:ext>
          </a:extLst>
        </xdr:cNvPr>
        <xdr:cNvSpPr>
          <a:spLocks noChangeArrowheads="1"/>
        </xdr:cNvSpPr>
      </xdr:nvSpPr>
      <xdr:spPr bwMode="auto">
        <a:xfrm>
          <a:off x="7993380" y="291833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161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AFDA0FA8-7E0F-4027-AAE6-82EF27C9A145}"/>
            </a:ext>
          </a:extLst>
        </xdr:cNvPr>
        <xdr:cNvSpPr>
          <a:spLocks noChangeArrowheads="1"/>
        </xdr:cNvSpPr>
      </xdr:nvSpPr>
      <xdr:spPr bwMode="auto">
        <a:xfrm>
          <a:off x="9871710" y="294170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200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6A8849C3-C28C-4470-A742-4984D0608119}"/>
            </a:ext>
          </a:extLst>
        </xdr:cNvPr>
        <xdr:cNvSpPr>
          <a:spLocks noChangeArrowheads="1"/>
        </xdr:cNvSpPr>
      </xdr:nvSpPr>
      <xdr:spPr bwMode="auto">
        <a:xfrm>
          <a:off x="9582150" y="3639693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244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AE9AB357-A606-4F1B-925B-14E85B536AF6}"/>
            </a:ext>
          </a:extLst>
        </xdr:cNvPr>
        <xdr:cNvSpPr>
          <a:spLocks noChangeArrowheads="1"/>
        </xdr:cNvSpPr>
      </xdr:nvSpPr>
      <xdr:spPr bwMode="auto">
        <a:xfrm>
          <a:off x="5461000" y="446824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236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E65EFC64-54AE-424F-B173-DC6496941170}"/>
            </a:ext>
          </a:extLst>
        </xdr:cNvPr>
        <xdr:cNvSpPr>
          <a:spLocks noChangeArrowheads="1"/>
        </xdr:cNvSpPr>
      </xdr:nvSpPr>
      <xdr:spPr bwMode="auto">
        <a:xfrm>
          <a:off x="7688580" y="432600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283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9087150D-951A-4553-811B-34520684EE50}"/>
            </a:ext>
          </a:extLst>
        </xdr:cNvPr>
        <xdr:cNvSpPr>
          <a:spLocks noChangeArrowheads="1"/>
        </xdr:cNvSpPr>
      </xdr:nvSpPr>
      <xdr:spPr bwMode="auto">
        <a:xfrm>
          <a:off x="6308816" y="51687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298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4363990A-6863-412F-91C5-FDF2DA9FF2E8}"/>
            </a:ext>
          </a:extLst>
        </xdr:cNvPr>
        <xdr:cNvSpPr txBox="1"/>
      </xdr:nvSpPr>
      <xdr:spPr>
        <a:xfrm>
          <a:off x="7791595" y="543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276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992533A8-0778-4D08-B590-41DE3E2BB9D7}"/>
            </a:ext>
          </a:extLst>
        </xdr:cNvPr>
        <xdr:cNvSpPr>
          <a:spLocks noChangeArrowheads="1"/>
        </xdr:cNvSpPr>
      </xdr:nvSpPr>
      <xdr:spPr bwMode="auto">
        <a:xfrm>
          <a:off x="9331960" y="504431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324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FB298C1-BD1A-4F54-8B1C-10600968C902}"/>
            </a:ext>
          </a:extLst>
        </xdr:cNvPr>
        <xdr:cNvSpPr>
          <a:spLocks noChangeArrowheads="1"/>
        </xdr:cNvSpPr>
      </xdr:nvSpPr>
      <xdr:spPr bwMode="auto">
        <a:xfrm>
          <a:off x="4715510" y="59053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324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72ECC89E-0DB6-4544-B5A7-3D126BBD527A}"/>
            </a:ext>
          </a:extLst>
        </xdr:cNvPr>
        <xdr:cNvSpPr>
          <a:spLocks noChangeArrowheads="1"/>
        </xdr:cNvSpPr>
      </xdr:nvSpPr>
      <xdr:spPr bwMode="auto">
        <a:xfrm>
          <a:off x="5764530" y="5906897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366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737D5F9-ECAE-4441-9CDF-E8CCC4BD9696}"/>
            </a:ext>
          </a:extLst>
        </xdr:cNvPr>
        <xdr:cNvSpPr>
          <a:spLocks noChangeArrowheads="1"/>
        </xdr:cNvSpPr>
      </xdr:nvSpPr>
      <xdr:spPr bwMode="auto">
        <a:xfrm>
          <a:off x="5810250" y="667296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371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F08C7C80-0A75-48CB-AC4F-1B5D813FC387}"/>
            </a:ext>
          </a:extLst>
        </xdr:cNvPr>
        <xdr:cNvSpPr>
          <a:spLocks noChangeArrowheads="1"/>
        </xdr:cNvSpPr>
      </xdr:nvSpPr>
      <xdr:spPr bwMode="auto">
        <a:xfrm>
          <a:off x="7148830" y="6760337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374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41321284-956B-4E9E-A7A1-25F4BDCD40D4}"/>
            </a:ext>
          </a:extLst>
        </xdr:cNvPr>
        <xdr:cNvSpPr>
          <a:spLocks noChangeArrowheads="1"/>
        </xdr:cNvSpPr>
      </xdr:nvSpPr>
      <xdr:spPr bwMode="auto">
        <a:xfrm>
          <a:off x="7688580" y="681215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376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47CE9CA2-DBBE-4A85-BFDC-87792DC209EC}"/>
            </a:ext>
          </a:extLst>
        </xdr:cNvPr>
        <xdr:cNvSpPr>
          <a:spLocks noChangeArrowheads="1"/>
        </xdr:cNvSpPr>
      </xdr:nvSpPr>
      <xdr:spPr bwMode="auto">
        <a:xfrm>
          <a:off x="7955280" y="684390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17</xdr:col>
      <xdr:colOff>579438</xdr:colOff>
      <xdr:row>25</xdr:row>
      <xdr:rowOff>32589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12E5DA9-3E64-9DF5-F581-A343F097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238125"/>
          <a:ext cx="10747375" cy="4223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71438</xdr:rowOff>
    </xdr:from>
    <xdr:to>
      <xdr:col>17</xdr:col>
      <xdr:colOff>587375</xdr:colOff>
      <xdr:row>51</xdr:row>
      <xdr:rowOff>112591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5A22AD8A-EB94-7D95-48FD-361B815C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5024438"/>
          <a:ext cx="10755312" cy="4232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17</xdr:col>
      <xdr:colOff>571500</xdr:colOff>
      <xdr:row>78</xdr:row>
      <xdr:rowOff>50768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432EDD3-5D1E-9400-C773-7F71935A3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3" y="9493250"/>
          <a:ext cx="10739437" cy="42417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80</xdr:row>
      <xdr:rowOff>55562</xdr:rowOff>
    </xdr:from>
    <xdr:to>
      <xdr:col>17</xdr:col>
      <xdr:colOff>571501</xdr:colOff>
      <xdr:row>104</xdr:row>
      <xdr:rowOff>83664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5EAE798C-363F-DD82-4FEF-2254F5A8B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7" y="14089062"/>
          <a:ext cx="10715624" cy="421910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106</xdr:row>
      <xdr:rowOff>55563</xdr:rowOff>
    </xdr:from>
    <xdr:to>
      <xdr:col>17</xdr:col>
      <xdr:colOff>555626</xdr:colOff>
      <xdr:row>130</xdr:row>
      <xdr:rowOff>90656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9913332A-6576-2B93-97FD-E94B4C93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3876" y="18629313"/>
          <a:ext cx="10699750" cy="42260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17</xdr:col>
      <xdr:colOff>571500</xdr:colOff>
      <xdr:row>157</xdr:row>
      <xdr:rowOff>18003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B2126CA-3385-7423-E34F-FEA16766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0063" y="23288625"/>
          <a:ext cx="10739437" cy="42090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158</xdr:row>
      <xdr:rowOff>166687</xdr:rowOff>
    </xdr:from>
    <xdr:to>
      <xdr:col>17</xdr:col>
      <xdr:colOff>579437</xdr:colOff>
      <xdr:row>183</xdr:row>
      <xdr:rowOff>49728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947AD193-D0C3-C4FC-F772-E59FA3ECB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0" y="27820937"/>
          <a:ext cx="10771187" cy="4248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17</xdr:col>
      <xdr:colOff>579438</xdr:colOff>
      <xdr:row>209</xdr:row>
      <xdr:rowOff>53903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6BE3283-0741-8C89-F22E-91E6E8BC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3" y="32369125"/>
          <a:ext cx="10747375" cy="424490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211</xdr:row>
      <xdr:rowOff>31750</xdr:rowOff>
    </xdr:from>
    <xdr:to>
      <xdr:col>17</xdr:col>
      <xdr:colOff>563564</xdr:colOff>
      <xdr:row>235</xdr:row>
      <xdr:rowOff>62519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CCF6D4C9-FE76-E75E-0441-EC59F7E5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064" y="36941125"/>
          <a:ext cx="10731500" cy="422176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237</xdr:row>
      <xdr:rowOff>23813</xdr:rowOff>
    </xdr:from>
    <xdr:to>
      <xdr:col>17</xdr:col>
      <xdr:colOff>563563</xdr:colOff>
      <xdr:row>261</xdr:row>
      <xdr:rowOff>87784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96A52FD4-F1FF-E61B-BBD6-758EB721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3875" y="41473438"/>
          <a:ext cx="10707688" cy="425497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263</xdr:row>
      <xdr:rowOff>31750</xdr:rowOff>
    </xdr:from>
    <xdr:to>
      <xdr:col>17</xdr:col>
      <xdr:colOff>563564</xdr:colOff>
      <xdr:row>287</xdr:row>
      <xdr:rowOff>79383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7698B85-F8B2-022C-3963-A3C47D057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064" y="46021625"/>
          <a:ext cx="10731500" cy="42386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290</xdr:row>
      <xdr:rowOff>0</xdr:rowOff>
    </xdr:from>
    <xdr:to>
      <xdr:col>17</xdr:col>
      <xdr:colOff>492126</xdr:colOff>
      <xdr:row>313</xdr:row>
      <xdr:rowOff>160538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E9894D95-A3FC-323C-F534-2782D773E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064" y="50704750"/>
          <a:ext cx="10660062" cy="417691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315</xdr:row>
      <xdr:rowOff>63500</xdr:rowOff>
    </xdr:from>
    <xdr:to>
      <xdr:col>17</xdr:col>
      <xdr:colOff>579438</xdr:colOff>
      <xdr:row>339</xdr:row>
      <xdr:rowOff>106697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329BD6B7-EAB1-2B57-EFBF-B767DEA0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938" y="55133875"/>
          <a:ext cx="10731500" cy="4234197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492127</xdr:colOff>
      <xdr:row>341</xdr:row>
      <xdr:rowOff>31751</xdr:rowOff>
    </xdr:from>
    <xdr:to>
      <xdr:col>17</xdr:col>
      <xdr:colOff>539751</xdr:colOff>
      <xdr:row>365</xdr:row>
      <xdr:rowOff>89953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637F764-EDC4-08BF-31CD-0AB0CA29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127" y="59642376"/>
          <a:ext cx="10715624" cy="4249202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492127</xdr:colOff>
      <xdr:row>367</xdr:row>
      <xdr:rowOff>55563</xdr:rowOff>
    </xdr:from>
    <xdr:to>
      <xdr:col>17</xdr:col>
      <xdr:colOff>547689</xdr:colOff>
      <xdr:row>391</xdr:row>
      <xdr:rowOff>85420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51BBF2FA-46CD-886A-C03D-370C00B07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2127" y="64206438"/>
          <a:ext cx="10723562" cy="4220857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393</xdr:row>
      <xdr:rowOff>23813</xdr:rowOff>
    </xdr:from>
    <xdr:to>
      <xdr:col>17</xdr:col>
      <xdr:colOff>587375</xdr:colOff>
      <xdr:row>417</xdr:row>
      <xdr:rowOff>94319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CB556D17-3859-4BF1-D8D4-40CFF209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2125" y="68714938"/>
          <a:ext cx="10763250" cy="426150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419</xdr:row>
      <xdr:rowOff>31750</xdr:rowOff>
    </xdr:from>
    <xdr:to>
      <xdr:col>17</xdr:col>
      <xdr:colOff>492125</xdr:colOff>
      <xdr:row>443</xdr:row>
      <xdr:rowOff>53151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A7A181E-137C-A8B9-FA6F-E4886914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52438" y="73263125"/>
          <a:ext cx="10707687" cy="421240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445</xdr:row>
      <xdr:rowOff>79376</xdr:rowOff>
    </xdr:from>
    <xdr:to>
      <xdr:col>17</xdr:col>
      <xdr:colOff>579439</xdr:colOff>
      <xdr:row>469</xdr:row>
      <xdr:rowOff>91314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D9B728D4-F3CB-7B29-51CE-EAC30531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5939" y="77851001"/>
          <a:ext cx="10731500" cy="420293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471</xdr:row>
      <xdr:rowOff>31750</xdr:rowOff>
    </xdr:from>
    <xdr:to>
      <xdr:col>17</xdr:col>
      <xdr:colOff>571501</xdr:colOff>
      <xdr:row>495</xdr:row>
      <xdr:rowOff>44055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EBA6587F-E32D-0D19-825D-CB7BAA46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3876" y="82343625"/>
          <a:ext cx="10715625" cy="420330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497</xdr:row>
      <xdr:rowOff>55562</xdr:rowOff>
    </xdr:from>
    <xdr:to>
      <xdr:col>17</xdr:col>
      <xdr:colOff>563563</xdr:colOff>
      <xdr:row>521</xdr:row>
      <xdr:rowOff>96103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DA302F07-7A5A-F261-B160-AB6B6D39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2126" y="86907687"/>
          <a:ext cx="10739437" cy="4231541"/>
        </a:xfrm>
        <a:prstGeom prst="rect">
          <a:avLst/>
        </a:prstGeom>
      </xdr:spPr>
    </xdr:pic>
    <xdr:clientData/>
  </xdr:twoCellAnchor>
  <xdr:twoCellAnchor editAs="oneCell">
    <xdr:from>
      <xdr:col>0</xdr:col>
      <xdr:colOff>484188</xdr:colOff>
      <xdr:row>523</xdr:row>
      <xdr:rowOff>31750</xdr:rowOff>
    </xdr:from>
    <xdr:to>
      <xdr:col>17</xdr:col>
      <xdr:colOff>571500</xdr:colOff>
      <xdr:row>547</xdr:row>
      <xdr:rowOff>84342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7A56B3E6-D574-FD96-87D5-0D42EADC0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4188" y="91424125"/>
          <a:ext cx="10755312" cy="42435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549</xdr:row>
      <xdr:rowOff>47625</xdr:rowOff>
    </xdr:from>
    <xdr:to>
      <xdr:col>17</xdr:col>
      <xdr:colOff>555626</xdr:colOff>
      <xdr:row>573</xdr:row>
      <xdr:rowOff>144926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719D226-308F-8EC2-E920-9686732D8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0064" y="95980250"/>
          <a:ext cx="10723562" cy="4288301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601</xdr:row>
      <xdr:rowOff>31749</xdr:rowOff>
    </xdr:from>
    <xdr:to>
      <xdr:col>18</xdr:col>
      <xdr:colOff>0</xdr:colOff>
      <xdr:row>625</xdr:row>
      <xdr:rowOff>51873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3733ED6-E4C7-86FB-F5C5-540EAD3F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9750" y="105044874"/>
          <a:ext cx="10747375" cy="4211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39687</xdr:rowOff>
    </xdr:from>
    <xdr:to>
      <xdr:col>17</xdr:col>
      <xdr:colOff>579438</xdr:colOff>
      <xdr:row>599</xdr:row>
      <xdr:rowOff>59811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3A30CF3D-D84C-A585-A9AB-C0D0F53B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0063" y="100512562"/>
          <a:ext cx="10747375" cy="42111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627</xdr:row>
      <xdr:rowOff>31751</xdr:rowOff>
    </xdr:from>
    <xdr:to>
      <xdr:col>17</xdr:col>
      <xdr:colOff>571500</xdr:colOff>
      <xdr:row>651</xdr:row>
      <xdr:rowOff>66155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502092B-BF62-762D-3882-67362D97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3875" y="109585126"/>
          <a:ext cx="10715625" cy="42254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653</xdr:row>
      <xdr:rowOff>0</xdr:rowOff>
    </xdr:from>
    <xdr:to>
      <xdr:col>17</xdr:col>
      <xdr:colOff>547688</xdr:colOff>
      <xdr:row>676</xdr:row>
      <xdr:rowOff>134938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44EFC7B9-0979-82D6-0173-E00ACB4A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0063" y="114093625"/>
          <a:ext cx="10715625" cy="415131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678</xdr:row>
      <xdr:rowOff>87313</xdr:rowOff>
    </xdr:from>
    <xdr:to>
      <xdr:col>17</xdr:col>
      <xdr:colOff>531812</xdr:colOff>
      <xdr:row>702</xdr:row>
      <xdr:rowOff>108340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C42AE4B6-C579-AF50-F093-BB279AB45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6250" y="118546563"/>
          <a:ext cx="10723562" cy="421202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704</xdr:row>
      <xdr:rowOff>0</xdr:rowOff>
    </xdr:from>
    <xdr:to>
      <xdr:col>17</xdr:col>
      <xdr:colOff>523876</xdr:colOff>
      <xdr:row>728</xdr:row>
      <xdr:rowOff>43159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3D4757F8-9B44-5063-B868-9E99F216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0064" y="122999500"/>
          <a:ext cx="10691812" cy="4234159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730</xdr:row>
      <xdr:rowOff>63500</xdr:rowOff>
    </xdr:from>
    <xdr:to>
      <xdr:col>17</xdr:col>
      <xdr:colOff>564727</xdr:colOff>
      <xdr:row>754</xdr:row>
      <xdr:rowOff>79375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9D254F00-7519-447D-C8CB-519E958D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8001" y="127603250"/>
          <a:ext cx="10724726" cy="420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484189</xdr:colOff>
      <xdr:row>756</xdr:row>
      <xdr:rowOff>7939</xdr:rowOff>
    </xdr:from>
    <xdr:to>
      <xdr:col>17</xdr:col>
      <xdr:colOff>545173</xdr:colOff>
      <xdr:row>780</xdr:row>
      <xdr:rowOff>71439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EDB54354-0A44-D208-22B9-3F27A30B5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4189" y="132087939"/>
          <a:ext cx="10728984" cy="42545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782</xdr:row>
      <xdr:rowOff>47625</xdr:rowOff>
    </xdr:from>
    <xdr:to>
      <xdr:col>17</xdr:col>
      <xdr:colOff>571500</xdr:colOff>
      <xdr:row>806</xdr:row>
      <xdr:rowOff>62517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45BF4D32-CC5E-FF85-D541-B6868483A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8000" y="136667875"/>
          <a:ext cx="10731500" cy="42058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808</xdr:row>
      <xdr:rowOff>39688</xdr:rowOff>
    </xdr:from>
    <xdr:to>
      <xdr:col>17</xdr:col>
      <xdr:colOff>579438</xdr:colOff>
      <xdr:row>832</xdr:row>
      <xdr:rowOff>29782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EF211825-8760-DBE1-44D7-022EF3E20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0063" y="141200188"/>
          <a:ext cx="10747375" cy="418109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834</xdr:row>
      <xdr:rowOff>23812</xdr:rowOff>
    </xdr:from>
    <xdr:to>
      <xdr:col>17</xdr:col>
      <xdr:colOff>587376</xdr:colOff>
      <xdr:row>858</xdr:row>
      <xdr:rowOff>58315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C81C126A-5FE7-9C58-BF73-2754F858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0064" y="145724562"/>
          <a:ext cx="10755312" cy="42255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860</xdr:row>
      <xdr:rowOff>0</xdr:rowOff>
    </xdr:from>
    <xdr:to>
      <xdr:col>17</xdr:col>
      <xdr:colOff>579438</xdr:colOff>
      <xdr:row>884</xdr:row>
      <xdr:rowOff>65163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95A10530-45E8-22E2-1D65-B172BCE77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0063" y="150241000"/>
          <a:ext cx="10747375" cy="4256163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886</xdr:row>
      <xdr:rowOff>39688</xdr:rowOff>
    </xdr:from>
    <xdr:to>
      <xdr:col>17</xdr:col>
      <xdr:colOff>563563</xdr:colOff>
      <xdr:row>910</xdr:row>
      <xdr:rowOff>97133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9FDBFDF0-BB63-A0CF-D7B7-997DEAC8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92126" y="154820938"/>
          <a:ext cx="10739437" cy="4248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912</xdr:row>
      <xdr:rowOff>23814</xdr:rowOff>
    </xdr:from>
    <xdr:to>
      <xdr:col>17</xdr:col>
      <xdr:colOff>595313</xdr:colOff>
      <xdr:row>936</xdr:row>
      <xdr:rowOff>122352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4C22DEB9-0DC5-3042-8D70-F4B13869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0063" y="159345314"/>
          <a:ext cx="10763250" cy="4289538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938</xdr:row>
      <xdr:rowOff>23812</xdr:rowOff>
    </xdr:from>
    <xdr:to>
      <xdr:col>17</xdr:col>
      <xdr:colOff>563563</xdr:colOff>
      <xdr:row>962</xdr:row>
      <xdr:rowOff>50635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22D1FD68-4817-6259-A798-204A256F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8000" y="163885562"/>
          <a:ext cx="10723563" cy="421782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964</xdr:row>
      <xdr:rowOff>31751</xdr:rowOff>
    </xdr:from>
    <xdr:to>
      <xdr:col>17</xdr:col>
      <xdr:colOff>563563</xdr:colOff>
      <xdr:row>988</xdr:row>
      <xdr:rowOff>43067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DA5B2565-B918-8D82-8C02-6AB38EED3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5938" y="168433751"/>
          <a:ext cx="10715625" cy="420231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990</xdr:row>
      <xdr:rowOff>23813</xdr:rowOff>
    </xdr:from>
    <xdr:to>
      <xdr:col>17</xdr:col>
      <xdr:colOff>595313</xdr:colOff>
      <xdr:row>1014</xdr:row>
      <xdr:rowOff>34771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8676AAF8-1351-610C-F1C0-A25E01D3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31813" y="172966063"/>
          <a:ext cx="10731500" cy="4201958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1016</xdr:row>
      <xdr:rowOff>79375</xdr:rowOff>
    </xdr:from>
    <xdr:to>
      <xdr:col>17</xdr:col>
      <xdr:colOff>531813</xdr:colOff>
      <xdr:row>1040</xdr:row>
      <xdr:rowOff>32712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94ED9DD1-727E-4FF7-F44B-DB82FBEC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39750" y="177561875"/>
          <a:ext cx="10660063" cy="4144337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1042</xdr:row>
      <xdr:rowOff>71437</xdr:rowOff>
    </xdr:from>
    <xdr:to>
      <xdr:col>17</xdr:col>
      <xdr:colOff>515938</xdr:colOff>
      <xdr:row>1066</xdr:row>
      <xdr:rowOff>104810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E9C19408-AFB2-BD36-03EE-63A9C293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8001" y="182094187"/>
          <a:ext cx="10675937" cy="42243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1094</xdr:row>
      <xdr:rowOff>0</xdr:rowOff>
    </xdr:from>
    <xdr:to>
      <xdr:col>17</xdr:col>
      <xdr:colOff>603250</xdr:colOff>
      <xdr:row>1118</xdr:row>
      <xdr:rowOff>63308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2F8E62D-010A-32D1-B3D6-F38B97319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0063" y="191103250"/>
          <a:ext cx="10771187" cy="4254308"/>
        </a:xfrm>
        <a:prstGeom prst="rect">
          <a:avLst/>
        </a:prstGeom>
      </xdr:spPr>
    </xdr:pic>
    <xdr:clientData/>
  </xdr:twoCellAnchor>
  <xdr:twoCellAnchor>
    <xdr:from>
      <xdr:col>12</xdr:col>
      <xdr:colOff>515938</xdr:colOff>
      <xdr:row>1095</xdr:row>
      <xdr:rowOff>79375</xdr:rowOff>
    </xdr:from>
    <xdr:to>
      <xdr:col>17</xdr:col>
      <xdr:colOff>134938</xdr:colOff>
      <xdr:row>1101</xdr:row>
      <xdr:rowOff>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95A6A4D3-06A4-E431-7EA6-4621894F8C28}"/>
            </a:ext>
          </a:extLst>
        </xdr:cNvPr>
        <xdr:cNvSpPr/>
      </xdr:nvSpPr>
      <xdr:spPr>
        <a:xfrm>
          <a:off x="8088313" y="191357250"/>
          <a:ext cx="2714625" cy="96837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1.27</a:t>
          </a:r>
          <a:r>
            <a:rPr kumimoji="1" lang="ja-JP" altLang="en-US" sz="1100"/>
            <a:t>に到達したか不明。</a:t>
          </a:r>
          <a:endParaRPr kumimoji="1" lang="en-US" altLang="ja-JP" sz="1100"/>
        </a:p>
        <a:p>
          <a:pPr algn="l"/>
          <a:r>
            <a:rPr kumimoji="1" lang="ja-JP" altLang="en-US" sz="1100"/>
            <a:t>恐らく到達前に反転上昇で損切り？</a:t>
          </a:r>
        </a:p>
      </xdr:txBody>
    </xdr:sp>
    <xdr:clientData/>
  </xdr:twoCellAnchor>
  <xdr:twoCellAnchor>
    <xdr:from>
      <xdr:col>11</xdr:col>
      <xdr:colOff>134938</xdr:colOff>
      <xdr:row>1104</xdr:row>
      <xdr:rowOff>158750</xdr:rowOff>
    </xdr:from>
    <xdr:to>
      <xdr:col>11</xdr:col>
      <xdr:colOff>190500</xdr:colOff>
      <xdr:row>1112</xdr:row>
      <xdr:rowOff>103188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1B1F8000-129B-2EBA-3C90-234840D0B38C}"/>
            </a:ext>
          </a:extLst>
        </xdr:cNvPr>
        <xdr:cNvCxnSpPr/>
      </xdr:nvCxnSpPr>
      <xdr:spPr>
        <a:xfrm>
          <a:off x="7088188" y="193008250"/>
          <a:ext cx="55562" cy="1341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23813</xdr:colOff>
      <xdr:row>1120</xdr:row>
      <xdr:rowOff>55563</xdr:rowOff>
    </xdr:from>
    <xdr:to>
      <xdr:col>17</xdr:col>
      <xdr:colOff>587375</xdr:colOff>
      <xdr:row>1144</xdr:row>
      <xdr:rowOff>105417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5ACE674B-66BF-61BD-609D-4DB325D3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3876" y="195699063"/>
          <a:ext cx="10731499" cy="424085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1146</xdr:row>
      <xdr:rowOff>55563</xdr:rowOff>
    </xdr:from>
    <xdr:to>
      <xdr:col>17</xdr:col>
      <xdr:colOff>611188</xdr:colOff>
      <xdr:row>1170</xdr:row>
      <xdr:rowOff>83307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256E79F8-6097-EC4E-40C0-B2BE4492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47688" y="200239313"/>
          <a:ext cx="10731500" cy="4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1172</xdr:row>
      <xdr:rowOff>47626</xdr:rowOff>
    </xdr:from>
    <xdr:to>
      <xdr:col>17</xdr:col>
      <xdr:colOff>587375</xdr:colOff>
      <xdr:row>1196</xdr:row>
      <xdr:rowOff>71770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2CF8DD-82AF-3FF7-7958-810F0B0D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3876" y="204771626"/>
          <a:ext cx="10731499" cy="421514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1198</xdr:row>
      <xdr:rowOff>23812</xdr:rowOff>
    </xdr:from>
    <xdr:to>
      <xdr:col>17</xdr:col>
      <xdr:colOff>587375</xdr:colOff>
      <xdr:row>1222</xdr:row>
      <xdr:rowOff>81771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81FA2E4C-47C9-FD4C-B4F2-5D1F5616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1814" y="209288062"/>
          <a:ext cx="10723561" cy="42489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1224</xdr:row>
      <xdr:rowOff>79375</xdr:rowOff>
    </xdr:from>
    <xdr:to>
      <xdr:col>17</xdr:col>
      <xdr:colOff>571500</xdr:colOff>
      <xdr:row>1248</xdr:row>
      <xdr:rowOff>163950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35B89A47-869F-47BE-A114-47D30E6D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0063" y="213883875"/>
          <a:ext cx="10739437" cy="427557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1250</xdr:row>
      <xdr:rowOff>63500</xdr:rowOff>
    </xdr:from>
    <xdr:to>
      <xdr:col>17</xdr:col>
      <xdr:colOff>571501</xdr:colOff>
      <xdr:row>1274</xdr:row>
      <xdr:rowOff>101941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1B472AE9-A299-DEE2-4970-3D334D2F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8001" y="218408250"/>
          <a:ext cx="10731500" cy="422944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1276</xdr:row>
      <xdr:rowOff>63500</xdr:rowOff>
    </xdr:from>
    <xdr:to>
      <xdr:col>17</xdr:col>
      <xdr:colOff>555625</xdr:colOff>
      <xdr:row>1300</xdr:row>
      <xdr:rowOff>115062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BF8A93BE-FDB9-D099-62B8-A24BDCA8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5938" y="222948500"/>
          <a:ext cx="10707687" cy="42425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1302</xdr:row>
      <xdr:rowOff>39687</xdr:rowOff>
    </xdr:from>
    <xdr:to>
      <xdr:col>17</xdr:col>
      <xdr:colOff>555626</xdr:colOff>
      <xdr:row>1326</xdr:row>
      <xdr:rowOff>61539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1DA3D113-BEEC-458C-B695-900FDCA95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3876" y="227464937"/>
          <a:ext cx="10699750" cy="421285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1328</xdr:row>
      <xdr:rowOff>47625</xdr:rowOff>
    </xdr:from>
    <xdr:to>
      <xdr:col>17</xdr:col>
      <xdr:colOff>547688</xdr:colOff>
      <xdr:row>1352</xdr:row>
      <xdr:rowOff>85308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6BB081EE-174B-97A6-787A-9C247FC4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1813" y="232013125"/>
          <a:ext cx="10683875" cy="422868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1354</xdr:row>
      <xdr:rowOff>47625</xdr:rowOff>
    </xdr:from>
    <xdr:to>
      <xdr:col>17</xdr:col>
      <xdr:colOff>579438</xdr:colOff>
      <xdr:row>1378</xdr:row>
      <xdr:rowOff>102972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F1606524-507A-9AAD-0B80-55D84889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08001" y="236553375"/>
          <a:ext cx="10739437" cy="42463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1380</xdr:row>
      <xdr:rowOff>31750</xdr:rowOff>
    </xdr:from>
    <xdr:to>
      <xdr:col>17</xdr:col>
      <xdr:colOff>563563</xdr:colOff>
      <xdr:row>1404</xdr:row>
      <xdr:rowOff>86055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92EC6822-4B6E-A02D-5CCD-90BBFD9B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00063" y="241077750"/>
          <a:ext cx="10731500" cy="424530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1406</xdr:row>
      <xdr:rowOff>31751</xdr:rowOff>
    </xdr:from>
    <xdr:to>
      <xdr:col>17</xdr:col>
      <xdr:colOff>587375</xdr:colOff>
      <xdr:row>1430</xdr:row>
      <xdr:rowOff>48925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5D6780DB-A9C4-B436-DE29-4F8191D8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08001" y="245618001"/>
          <a:ext cx="10747374" cy="420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1432</xdr:row>
      <xdr:rowOff>0</xdr:rowOff>
    </xdr:from>
    <xdr:to>
      <xdr:col>17</xdr:col>
      <xdr:colOff>587376</xdr:colOff>
      <xdr:row>1456</xdr:row>
      <xdr:rowOff>43729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67DAFD53-3243-FEE5-2F02-0AD3E1E9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00064" y="250126500"/>
          <a:ext cx="10755312" cy="4234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1458</xdr:row>
      <xdr:rowOff>0</xdr:rowOff>
    </xdr:from>
    <xdr:to>
      <xdr:col>17</xdr:col>
      <xdr:colOff>571500</xdr:colOff>
      <xdr:row>1482</xdr:row>
      <xdr:rowOff>11389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2E0CE3E9-C1E3-15C9-40C3-B4A864CB1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0063" y="254666750"/>
          <a:ext cx="10739437" cy="420238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476252</xdr:colOff>
      <xdr:row>1484</xdr:row>
      <xdr:rowOff>63500</xdr:rowOff>
    </xdr:from>
    <xdr:to>
      <xdr:col>17</xdr:col>
      <xdr:colOff>563564</xdr:colOff>
      <xdr:row>1508</xdr:row>
      <xdr:rowOff>86734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D64BB129-EB88-6829-DE6C-1FAC046F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6252" y="259270500"/>
          <a:ext cx="10755312" cy="4214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1510</xdr:row>
      <xdr:rowOff>0</xdr:rowOff>
    </xdr:from>
    <xdr:to>
      <xdr:col>17</xdr:col>
      <xdr:colOff>571500</xdr:colOff>
      <xdr:row>1534</xdr:row>
      <xdr:rowOff>64142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CB992A78-8822-7542-DE5D-42067D386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00063" y="263747250"/>
          <a:ext cx="10739437" cy="425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1536</xdr:row>
      <xdr:rowOff>0</xdr:rowOff>
    </xdr:from>
    <xdr:to>
      <xdr:col>17</xdr:col>
      <xdr:colOff>587375</xdr:colOff>
      <xdr:row>1560</xdr:row>
      <xdr:rowOff>50373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7198D7D0-A570-DF15-1C44-96584109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00063" y="268287500"/>
          <a:ext cx="10755312" cy="42413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1562</xdr:row>
      <xdr:rowOff>0</xdr:rowOff>
    </xdr:from>
    <xdr:to>
      <xdr:col>17</xdr:col>
      <xdr:colOff>539750</xdr:colOff>
      <xdr:row>1585</xdr:row>
      <xdr:rowOff>166053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90D3EF09-105A-B6F5-9EAC-DE003370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00063" y="272827750"/>
          <a:ext cx="10707687" cy="4182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1588</xdr:row>
      <xdr:rowOff>0</xdr:rowOff>
    </xdr:from>
    <xdr:to>
      <xdr:col>17</xdr:col>
      <xdr:colOff>555625</xdr:colOff>
      <xdr:row>1612</xdr:row>
      <xdr:rowOff>45539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5F7B9CFE-C0BC-A9F7-FC1A-A595075C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3" y="277368000"/>
          <a:ext cx="10723562" cy="42365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1614</xdr:row>
      <xdr:rowOff>0</xdr:rowOff>
    </xdr:from>
    <xdr:to>
      <xdr:col>17</xdr:col>
      <xdr:colOff>571500</xdr:colOff>
      <xdr:row>1638</xdr:row>
      <xdr:rowOff>30282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38789F16-ECE1-EB2C-17D5-067802287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00063" y="281908250"/>
          <a:ext cx="10739437" cy="422128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1640</xdr:row>
      <xdr:rowOff>0</xdr:rowOff>
    </xdr:from>
    <xdr:to>
      <xdr:col>17</xdr:col>
      <xdr:colOff>555626</xdr:colOff>
      <xdr:row>1664</xdr:row>
      <xdr:rowOff>22029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3D77E1FA-91D5-F97B-A8AB-BCE5FD29B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00064" y="286448500"/>
          <a:ext cx="10723562" cy="42130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1666</xdr:row>
      <xdr:rowOff>0</xdr:rowOff>
    </xdr:from>
    <xdr:to>
      <xdr:col>17</xdr:col>
      <xdr:colOff>571500</xdr:colOff>
      <xdr:row>1690</xdr:row>
      <xdr:rowOff>69877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0A994A91-42CD-C55F-24D6-80B0824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00063" y="290988750"/>
          <a:ext cx="10739437" cy="42608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1692</xdr:row>
      <xdr:rowOff>1</xdr:rowOff>
    </xdr:from>
    <xdr:to>
      <xdr:col>17</xdr:col>
      <xdr:colOff>571500</xdr:colOff>
      <xdr:row>1716</xdr:row>
      <xdr:rowOff>14067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450DB5CA-5064-6878-7A47-294FEBC3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00063" y="295529001"/>
          <a:ext cx="10739437" cy="4205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1718</xdr:row>
      <xdr:rowOff>31750</xdr:rowOff>
    </xdr:from>
    <xdr:to>
      <xdr:col>17</xdr:col>
      <xdr:colOff>603250</xdr:colOff>
      <xdr:row>1742</xdr:row>
      <xdr:rowOff>131160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FCEA6D28-2289-398E-1F56-C3496B52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00063" y="300101000"/>
          <a:ext cx="10771187" cy="429041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1745</xdr:row>
      <xdr:rowOff>0</xdr:rowOff>
    </xdr:from>
    <xdr:to>
      <xdr:col>17</xdr:col>
      <xdr:colOff>563564</xdr:colOff>
      <xdr:row>1769</xdr:row>
      <xdr:rowOff>77915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DC50244F-1876-9FB3-0B89-F9B7C6BBD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00064" y="304784125"/>
          <a:ext cx="10731500" cy="42689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1771</xdr:row>
      <xdr:rowOff>1</xdr:rowOff>
    </xdr:from>
    <xdr:to>
      <xdr:col>17</xdr:col>
      <xdr:colOff>603250</xdr:colOff>
      <xdr:row>1795</xdr:row>
      <xdr:rowOff>19145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EA695EB7-3788-F253-63F6-3E2A37276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00063" y="309324376"/>
          <a:ext cx="10771187" cy="421014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1797</xdr:row>
      <xdr:rowOff>1</xdr:rowOff>
    </xdr:from>
    <xdr:to>
      <xdr:col>17</xdr:col>
      <xdr:colOff>563564</xdr:colOff>
      <xdr:row>1821</xdr:row>
      <xdr:rowOff>23533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1A76FA49-E3AC-F66A-A927-A34F3D46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00064" y="313864626"/>
          <a:ext cx="10731500" cy="421453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1823</xdr:row>
      <xdr:rowOff>23813</xdr:rowOff>
    </xdr:from>
    <xdr:to>
      <xdr:col>17</xdr:col>
      <xdr:colOff>555625</xdr:colOff>
      <xdr:row>1847</xdr:row>
      <xdr:rowOff>45136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3E7A6534-13E9-4C8C-AF7F-05DB9DA6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3875" y="318428688"/>
          <a:ext cx="10699750" cy="42123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1849</xdr:row>
      <xdr:rowOff>23814</xdr:rowOff>
    </xdr:from>
    <xdr:to>
      <xdr:col>17</xdr:col>
      <xdr:colOff>595313</xdr:colOff>
      <xdr:row>1873</xdr:row>
      <xdr:rowOff>87130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9E126289-2FD8-0C0C-473A-F6FE96C4C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00063" y="322968939"/>
          <a:ext cx="10763250" cy="42543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1875</xdr:row>
      <xdr:rowOff>47625</xdr:rowOff>
    </xdr:from>
    <xdr:to>
      <xdr:col>17</xdr:col>
      <xdr:colOff>603250</xdr:colOff>
      <xdr:row>1899</xdr:row>
      <xdr:rowOff>87358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6DCDAF48-B002-0CCA-6D4C-F3E89A2F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00063" y="327533000"/>
          <a:ext cx="10771187" cy="423073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1901</xdr:row>
      <xdr:rowOff>31751</xdr:rowOff>
    </xdr:from>
    <xdr:to>
      <xdr:col>17</xdr:col>
      <xdr:colOff>508000</xdr:colOff>
      <xdr:row>1925</xdr:row>
      <xdr:rowOff>68051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6AC6AC7E-4BBA-90C1-4B91-2FA70EE3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3875" y="332057376"/>
          <a:ext cx="10652125" cy="422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1927</xdr:row>
      <xdr:rowOff>0</xdr:rowOff>
    </xdr:from>
    <xdr:to>
      <xdr:col>17</xdr:col>
      <xdr:colOff>555626</xdr:colOff>
      <xdr:row>1950</xdr:row>
      <xdr:rowOff>170760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664A3532-AAB9-1146-3A4A-CEF118E6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00064" y="336565875"/>
          <a:ext cx="10723562" cy="41871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1068</xdr:row>
      <xdr:rowOff>1</xdr:rowOff>
    </xdr:from>
    <xdr:to>
      <xdr:col>17</xdr:col>
      <xdr:colOff>515938</xdr:colOff>
      <xdr:row>1092</xdr:row>
      <xdr:rowOff>27933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D01D0415-492C-0191-B72E-BF58797F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0063" y="186563001"/>
          <a:ext cx="10683875" cy="4218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56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73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126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125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124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98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95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163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165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204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250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242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290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305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283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331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331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374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379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382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384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142876</xdr:rowOff>
    </xdr:from>
    <xdr:to>
      <xdr:col>17</xdr:col>
      <xdr:colOff>484188</xdr:colOff>
      <xdr:row>25</xdr:row>
      <xdr:rowOff>167992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75A8A55-7560-15F2-5457-516A956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381001"/>
          <a:ext cx="10652125" cy="42161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103187</xdr:rowOff>
    </xdr:from>
    <xdr:to>
      <xdr:col>17</xdr:col>
      <xdr:colOff>547688</xdr:colOff>
      <xdr:row>52</xdr:row>
      <xdr:rowOff>121096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3B8E3DD-D44E-94D5-5F7F-C7D28D2A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5056187"/>
          <a:ext cx="10715625" cy="4208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17</xdr:col>
      <xdr:colOff>476250</xdr:colOff>
      <xdr:row>80</xdr:row>
      <xdr:rowOff>14180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296C58F-51AE-482D-DFFD-2EE81C54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3" y="9842500"/>
          <a:ext cx="10644187" cy="42051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17</xdr:col>
      <xdr:colOff>463729</xdr:colOff>
      <xdr:row>106</xdr:row>
      <xdr:rowOff>142875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7E5316E-4525-47F0-9406-E7860E2C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3" y="14557375"/>
          <a:ext cx="10631666" cy="4159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109</xdr:row>
      <xdr:rowOff>87314</xdr:rowOff>
    </xdr:from>
    <xdr:to>
      <xdr:col>17</xdr:col>
      <xdr:colOff>468610</xdr:colOff>
      <xdr:row>133</xdr:row>
      <xdr:rowOff>47626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F55035D4-3A4C-A6D2-0D68-3EA62D1A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5938" y="19184939"/>
          <a:ext cx="10620672" cy="41513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17</xdr:col>
      <xdr:colOff>443441</xdr:colOff>
      <xdr:row>160</xdr:row>
      <xdr:rowOff>134938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66763D3-DD48-5D45-BF87-2E35BD1DB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0063" y="23987125"/>
          <a:ext cx="10611378" cy="415131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163</xdr:row>
      <xdr:rowOff>31750</xdr:rowOff>
    </xdr:from>
    <xdr:to>
      <xdr:col>17</xdr:col>
      <xdr:colOff>500064</xdr:colOff>
      <xdr:row>187</xdr:row>
      <xdr:rowOff>57813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91D9A482-6E46-CF1C-D244-BBE0A8625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064" y="28559125"/>
          <a:ext cx="10668000" cy="421706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189</xdr:row>
      <xdr:rowOff>71438</xdr:rowOff>
    </xdr:from>
    <xdr:to>
      <xdr:col>18</xdr:col>
      <xdr:colOff>18023</xdr:colOff>
      <xdr:row>213</xdr:row>
      <xdr:rowOff>150813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9C567B9-B4A1-46A2-D487-FA8EC070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5938" y="33139063"/>
          <a:ext cx="10789210" cy="4270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31750</xdr:rowOff>
    </xdr:from>
    <xdr:to>
      <xdr:col>18</xdr:col>
      <xdr:colOff>7938</xdr:colOff>
      <xdr:row>240</xdr:row>
      <xdr:rowOff>60460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F98EA20-884D-47E9-3A9F-7CD3235B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063" y="37814250"/>
          <a:ext cx="10795000" cy="421971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243</xdr:row>
      <xdr:rowOff>79375</xdr:rowOff>
    </xdr:from>
    <xdr:to>
      <xdr:col>18</xdr:col>
      <xdr:colOff>15769</xdr:colOff>
      <xdr:row>267</xdr:row>
      <xdr:rowOff>127000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956E6D5-EB6B-48B3-AE6B-11A6BFB8E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8000" y="42576750"/>
          <a:ext cx="10794894" cy="4238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23812</xdr:rowOff>
    </xdr:from>
    <xdr:to>
      <xdr:col>17</xdr:col>
      <xdr:colOff>563480</xdr:colOff>
      <xdr:row>294</xdr:row>
      <xdr:rowOff>55563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A3212DA-E58B-A9AD-7D6D-CEF36FE1E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063" y="47236062"/>
          <a:ext cx="10731417" cy="422275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296</xdr:row>
      <xdr:rowOff>63500</xdr:rowOff>
    </xdr:from>
    <xdr:to>
      <xdr:col>17</xdr:col>
      <xdr:colOff>603251</xdr:colOff>
      <xdr:row>320</xdr:row>
      <xdr:rowOff>101612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B7D66F9-FEF8-6189-12BB-C3915B67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5939" y="51816000"/>
          <a:ext cx="10755312" cy="4229112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322</xdr:row>
      <xdr:rowOff>55562</xdr:rowOff>
    </xdr:from>
    <xdr:to>
      <xdr:col>17</xdr:col>
      <xdr:colOff>603250</xdr:colOff>
      <xdr:row>346</xdr:row>
      <xdr:rowOff>94774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1CA10D6-D1FF-9C43-29FD-DBEF9FDAA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2126" y="56348312"/>
          <a:ext cx="10779124" cy="42302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17</xdr:col>
      <xdr:colOff>579438</xdr:colOff>
      <xdr:row>373</xdr:row>
      <xdr:rowOff>14495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B0777630-61CE-1A07-E398-18F0DBBA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0063" y="61007625"/>
          <a:ext cx="10747375" cy="42054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376</xdr:row>
      <xdr:rowOff>0</xdr:rowOff>
    </xdr:from>
    <xdr:to>
      <xdr:col>17</xdr:col>
      <xdr:colOff>587376</xdr:colOff>
      <xdr:row>400</xdr:row>
      <xdr:rowOff>10030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0945982-9A87-8C24-8660-332FC153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0064" y="65722500"/>
          <a:ext cx="10755312" cy="420103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402</xdr:row>
      <xdr:rowOff>0</xdr:rowOff>
    </xdr:from>
    <xdr:to>
      <xdr:col>17</xdr:col>
      <xdr:colOff>587376</xdr:colOff>
      <xdr:row>426</xdr:row>
      <xdr:rowOff>23234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97D96635-1AAE-D665-66EA-078A528AF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0064" y="70262750"/>
          <a:ext cx="10755312" cy="4214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17</xdr:col>
      <xdr:colOff>603250</xdr:colOff>
      <xdr:row>452</xdr:row>
      <xdr:rowOff>38935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2FF1CE9D-F63D-9299-DF0B-C36D49A3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0063" y="74803000"/>
          <a:ext cx="10771187" cy="422993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454</xdr:row>
      <xdr:rowOff>0</xdr:rowOff>
    </xdr:from>
    <xdr:to>
      <xdr:col>17</xdr:col>
      <xdr:colOff>595314</xdr:colOff>
      <xdr:row>478</xdr:row>
      <xdr:rowOff>43259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47CD9098-940E-061A-E170-D0D193DA8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0064" y="79343250"/>
          <a:ext cx="10763250" cy="42342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103187</xdr:rowOff>
    </xdr:from>
    <xdr:to>
      <xdr:col>17</xdr:col>
      <xdr:colOff>595313</xdr:colOff>
      <xdr:row>504</xdr:row>
      <xdr:rowOff>130523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9645C30C-F087-C19A-7257-5CDBEECE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0063" y="83986687"/>
          <a:ext cx="10763250" cy="421833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506</xdr:row>
      <xdr:rowOff>103187</xdr:rowOff>
    </xdr:from>
    <xdr:to>
      <xdr:col>17</xdr:col>
      <xdr:colOff>603250</xdr:colOff>
      <xdr:row>530</xdr:row>
      <xdr:rowOff>54090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D1AF0AD-4016-D165-A7AB-FB6834D22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5938" y="88526937"/>
          <a:ext cx="10755312" cy="41419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63500</xdr:rowOff>
    </xdr:from>
    <xdr:to>
      <xdr:col>17</xdr:col>
      <xdr:colOff>571500</xdr:colOff>
      <xdr:row>556</xdr:row>
      <xdr:rowOff>28787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3BF0990-E957-BB54-CF2B-E279BB1C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0063" y="93027500"/>
          <a:ext cx="10739437" cy="41562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47625</xdr:rowOff>
    </xdr:from>
    <xdr:to>
      <xdr:col>17</xdr:col>
      <xdr:colOff>484188</xdr:colOff>
      <xdr:row>581</xdr:row>
      <xdr:rowOff>123019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EAC3E1D-2F4B-3B5B-59D8-1C84F4B4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0063" y="97551875"/>
          <a:ext cx="10652125" cy="40917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71437</xdr:rowOff>
    </xdr:from>
    <xdr:to>
      <xdr:col>17</xdr:col>
      <xdr:colOff>531813</xdr:colOff>
      <xdr:row>607</xdr:row>
      <xdr:rowOff>17522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22BEE87-782A-6CEC-8EF4-0A96068E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0063" y="101941312"/>
          <a:ext cx="10699750" cy="413708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609</xdr:row>
      <xdr:rowOff>63501</xdr:rowOff>
    </xdr:from>
    <xdr:to>
      <xdr:col>17</xdr:col>
      <xdr:colOff>539751</xdr:colOff>
      <xdr:row>632</xdr:row>
      <xdr:rowOff>161110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0654114-1AF6-7E74-C857-30196811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2126" y="106473626"/>
          <a:ext cx="10715625" cy="41139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635</xdr:row>
      <xdr:rowOff>31750</xdr:rowOff>
    </xdr:from>
    <xdr:to>
      <xdr:col>17</xdr:col>
      <xdr:colOff>539751</xdr:colOff>
      <xdr:row>658</xdr:row>
      <xdr:rowOff>139768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DEA2559-CE48-7C11-BA37-08F5AB3B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3877" y="110982125"/>
          <a:ext cx="10683874" cy="412439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660</xdr:row>
      <xdr:rowOff>31751</xdr:rowOff>
    </xdr:from>
    <xdr:to>
      <xdr:col>17</xdr:col>
      <xdr:colOff>563563</xdr:colOff>
      <xdr:row>683</xdr:row>
      <xdr:rowOff>127206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566EBA8-C324-2739-027F-9052275D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8001" y="115347751"/>
          <a:ext cx="10723562" cy="41118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21E31A1-715F-4C2C-A5B7-D0F74A050A42}"/>
            </a:ext>
          </a:extLst>
        </xdr:cNvPr>
        <xdr:cNvSpPr>
          <a:spLocks noChangeArrowheads="1"/>
        </xdr:cNvSpPr>
      </xdr:nvSpPr>
      <xdr:spPr bwMode="auto">
        <a:xfrm rot="856518">
          <a:off x="5535930" y="2444750"/>
          <a:ext cx="524510" cy="9118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59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78D63235-B1FF-45AE-A485-C2510A964DCB}"/>
            </a:ext>
          </a:extLst>
        </xdr:cNvPr>
        <xdr:cNvSpPr>
          <a:spLocks noChangeArrowheads="1"/>
        </xdr:cNvSpPr>
      </xdr:nvSpPr>
      <xdr:spPr bwMode="auto">
        <a:xfrm>
          <a:off x="6211570" y="106540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68B03AD9-2FE5-4619-A295-2DF324B2795A}"/>
            </a:ext>
          </a:extLst>
        </xdr:cNvPr>
        <xdr:cNvSpPr>
          <a:spLocks noChangeArrowheads="1"/>
        </xdr:cNvSpPr>
      </xdr:nvSpPr>
      <xdr:spPr bwMode="auto">
        <a:xfrm>
          <a:off x="6432550" y="55994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76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D45FEC99-82DE-424E-9868-1E81A52D0488}"/>
            </a:ext>
          </a:extLst>
        </xdr:cNvPr>
        <xdr:cNvSpPr>
          <a:spLocks noChangeArrowheads="1"/>
        </xdr:cNvSpPr>
      </xdr:nvSpPr>
      <xdr:spPr bwMode="auto">
        <a:xfrm>
          <a:off x="8341360" y="136385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135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75402A3-F72A-4194-8504-8D79070D9CA4}"/>
            </a:ext>
          </a:extLst>
        </xdr:cNvPr>
        <xdr:cNvSpPr>
          <a:spLocks noChangeArrowheads="1"/>
        </xdr:cNvSpPr>
      </xdr:nvSpPr>
      <xdr:spPr bwMode="auto">
        <a:xfrm>
          <a:off x="4006850" y="2423541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134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B224200-E87A-403A-A636-B3FF8701B275}"/>
            </a:ext>
          </a:extLst>
        </xdr:cNvPr>
        <xdr:cNvSpPr>
          <a:spLocks noChangeArrowheads="1"/>
        </xdr:cNvSpPr>
      </xdr:nvSpPr>
      <xdr:spPr bwMode="auto">
        <a:xfrm>
          <a:off x="4516120" y="239128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133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F0D2D168-A4C4-4AD0-AF1E-00B45F5FFBD0}"/>
            </a:ext>
          </a:extLst>
        </xdr:cNvPr>
        <xdr:cNvSpPr>
          <a:spLocks noChangeArrowheads="1"/>
        </xdr:cNvSpPr>
      </xdr:nvSpPr>
      <xdr:spPr bwMode="auto">
        <a:xfrm>
          <a:off x="4930866" y="237274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104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A39EFBC0-56F9-4213-9435-657E40A0A2B9}"/>
            </a:ext>
          </a:extLst>
        </xdr:cNvPr>
        <xdr:cNvSpPr>
          <a:spLocks noChangeArrowheads="1"/>
        </xdr:cNvSpPr>
      </xdr:nvSpPr>
      <xdr:spPr bwMode="auto">
        <a:xfrm>
          <a:off x="5078730" y="1857121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101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B2AEC24A-652C-4168-B047-06BEE546FE85}"/>
            </a:ext>
          </a:extLst>
        </xdr:cNvPr>
        <xdr:cNvSpPr>
          <a:spLocks noChangeArrowheads="1"/>
        </xdr:cNvSpPr>
      </xdr:nvSpPr>
      <xdr:spPr bwMode="auto">
        <a:xfrm>
          <a:off x="5892800" y="181902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177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C9D3385A-E375-4D3C-988E-72786119DBDB}"/>
            </a:ext>
          </a:extLst>
        </xdr:cNvPr>
        <xdr:cNvSpPr>
          <a:spLocks noChangeArrowheads="1"/>
        </xdr:cNvSpPr>
      </xdr:nvSpPr>
      <xdr:spPr bwMode="auto">
        <a:xfrm>
          <a:off x="7847330" y="316725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179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C31D5890-24CB-404B-A9E5-460ACE7094C8}"/>
            </a:ext>
          </a:extLst>
        </xdr:cNvPr>
        <xdr:cNvSpPr>
          <a:spLocks noChangeArrowheads="1"/>
        </xdr:cNvSpPr>
      </xdr:nvSpPr>
      <xdr:spPr bwMode="auto">
        <a:xfrm>
          <a:off x="9725660" y="319062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222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76416C8E-3974-4D7C-866C-C22B56731B98}"/>
            </a:ext>
          </a:extLst>
        </xdr:cNvPr>
        <xdr:cNvSpPr>
          <a:spLocks noChangeArrowheads="1"/>
        </xdr:cNvSpPr>
      </xdr:nvSpPr>
      <xdr:spPr bwMode="auto">
        <a:xfrm>
          <a:off x="9436100" y="3959733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8AC8C420-96D0-4B58-A853-6A1DCF8FD548}"/>
            </a:ext>
          </a:extLst>
        </xdr:cNvPr>
        <xdr:cNvSpPr>
          <a:spLocks noChangeArrowheads="1"/>
        </xdr:cNvSpPr>
      </xdr:nvSpPr>
      <xdr:spPr bwMode="auto">
        <a:xfrm>
          <a:off x="5314950" y="489496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B4E45F48-F8B6-43BB-9E86-FA2DE8A959DA}"/>
            </a:ext>
          </a:extLst>
        </xdr:cNvPr>
        <xdr:cNvSpPr>
          <a:spLocks noChangeArrowheads="1"/>
        </xdr:cNvSpPr>
      </xdr:nvSpPr>
      <xdr:spPr bwMode="auto">
        <a:xfrm>
          <a:off x="7542530" y="475272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E1D15393-FFE7-4C74-B806-111DD26973BA}"/>
            </a:ext>
          </a:extLst>
        </xdr:cNvPr>
        <xdr:cNvSpPr>
          <a:spLocks noChangeArrowheads="1"/>
        </xdr:cNvSpPr>
      </xdr:nvSpPr>
      <xdr:spPr bwMode="auto">
        <a:xfrm>
          <a:off x="6162766" y="559549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682E8A1E-7816-4DBB-A10E-B64A282F3F00}"/>
            </a:ext>
          </a:extLst>
        </xdr:cNvPr>
        <xdr:cNvSpPr txBox="1"/>
      </xdr:nvSpPr>
      <xdr:spPr>
        <a:xfrm>
          <a:off x="7645545" y="586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AB655691-6ED3-4A19-920A-1179E910F6A5}"/>
            </a:ext>
          </a:extLst>
        </xdr:cNvPr>
        <xdr:cNvSpPr>
          <a:spLocks noChangeArrowheads="1"/>
        </xdr:cNvSpPr>
      </xdr:nvSpPr>
      <xdr:spPr bwMode="auto">
        <a:xfrm>
          <a:off x="9185910" y="547103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563C27EA-449A-4564-8129-DB8881CA5A7E}"/>
            </a:ext>
          </a:extLst>
        </xdr:cNvPr>
        <xdr:cNvSpPr>
          <a:spLocks noChangeArrowheads="1"/>
        </xdr:cNvSpPr>
      </xdr:nvSpPr>
      <xdr:spPr bwMode="auto">
        <a:xfrm>
          <a:off x="4569460" y="633209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690D7F26-3A76-4B11-B753-062373F3F5E7}"/>
            </a:ext>
          </a:extLst>
        </xdr:cNvPr>
        <xdr:cNvSpPr>
          <a:spLocks noChangeArrowheads="1"/>
        </xdr:cNvSpPr>
      </xdr:nvSpPr>
      <xdr:spPr bwMode="auto">
        <a:xfrm>
          <a:off x="5618480" y="6333617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5C7451A7-FAF0-4F5B-8DAF-CA7F6EE176EE}"/>
            </a:ext>
          </a:extLst>
        </xdr:cNvPr>
        <xdr:cNvSpPr>
          <a:spLocks noChangeArrowheads="1"/>
        </xdr:cNvSpPr>
      </xdr:nvSpPr>
      <xdr:spPr bwMode="auto">
        <a:xfrm>
          <a:off x="5664200" y="709968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AFAECC0F-FC56-4678-B64D-42C933C6D18A}"/>
            </a:ext>
          </a:extLst>
        </xdr:cNvPr>
        <xdr:cNvSpPr>
          <a:spLocks noChangeArrowheads="1"/>
        </xdr:cNvSpPr>
      </xdr:nvSpPr>
      <xdr:spPr bwMode="auto">
        <a:xfrm>
          <a:off x="7002780" y="7187057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4FDD059B-0700-4968-B9E1-18BD3451E590}"/>
            </a:ext>
          </a:extLst>
        </xdr:cNvPr>
        <xdr:cNvSpPr>
          <a:spLocks noChangeArrowheads="1"/>
        </xdr:cNvSpPr>
      </xdr:nvSpPr>
      <xdr:spPr bwMode="auto">
        <a:xfrm>
          <a:off x="7542530" y="723887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9EA7E66E-835F-4035-8F18-0903E4F8CC03}"/>
            </a:ext>
          </a:extLst>
        </xdr:cNvPr>
        <xdr:cNvSpPr>
          <a:spLocks noChangeArrowheads="1"/>
        </xdr:cNvSpPr>
      </xdr:nvSpPr>
      <xdr:spPr bwMode="auto">
        <a:xfrm>
          <a:off x="7809230" y="727062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16</xdr:col>
      <xdr:colOff>565313</xdr:colOff>
      <xdr:row>26</xdr:row>
      <xdr:rowOff>134938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A9DBC10-AE9B-4FE2-B970-6330B648C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650" y="234950"/>
          <a:ext cx="9925213" cy="4579938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28</xdr:row>
      <xdr:rowOff>55562</xdr:rowOff>
    </xdr:from>
    <xdr:to>
      <xdr:col>20</xdr:col>
      <xdr:colOff>270502</xdr:colOff>
      <xdr:row>55</xdr:row>
      <xdr:rowOff>128833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4660383-F3EC-40B5-9D5E-D4E1CB65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375" y="5091112"/>
          <a:ext cx="12135477" cy="487387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58</xdr:row>
      <xdr:rowOff>95250</xdr:rowOff>
    </xdr:from>
    <xdr:to>
      <xdr:col>20</xdr:col>
      <xdr:colOff>276850</xdr:colOff>
      <xdr:row>86</xdr:row>
      <xdr:rowOff>6597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DF0E130-E03F-44D6-836C-E90ECB3E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463" y="10464800"/>
          <a:ext cx="12076737" cy="4889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20</xdr:col>
      <xdr:colOff>221285</xdr:colOff>
      <xdr:row>116</xdr:row>
      <xdr:rowOff>54220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A73ACDA-3936-40E7-8A32-536B4872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1650" y="15881350"/>
          <a:ext cx="12044985" cy="48548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47625</xdr:rowOff>
    </xdr:from>
    <xdr:to>
      <xdr:col>20</xdr:col>
      <xdr:colOff>202234</xdr:colOff>
      <xdr:row>145</xdr:row>
      <xdr:rowOff>101845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8E815BE0-FFAC-4754-BB13-6467B40F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1650" y="21085175"/>
          <a:ext cx="12025934" cy="485482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177</xdr:row>
      <xdr:rowOff>63500</xdr:rowOff>
    </xdr:from>
    <xdr:to>
      <xdr:col>20</xdr:col>
      <xdr:colOff>232398</xdr:colOff>
      <xdr:row>204</xdr:row>
      <xdr:rowOff>136771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D28F9FB-941F-4749-876C-B65A4654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2125" y="31591250"/>
          <a:ext cx="12065623" cy="48738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20</xdr:col>
      <xdr:colOff>176833</xdr:colOff>
      <xdr:row>175</xdr:row>
      <xdr:rowOff>66921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3A28DC0-B8CE-48D5-829F-46E0D814D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1650" y="26371550"/>
          <a:ext cx="12000533" cy="48675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207</xdr:row>
      <xdr:rowOff>63500</xdr:rowOff>
    </xdr:from>
    <xdr:to>
      <xdr:col>20</xdr:col>
      <xdr:colOff>197472</xdr:colOff>
      <xdr:row>234</xdr:row>
      <xdr:rowOff>155822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E4CEC091-A8B3-461A-B587-9A94C6AA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0" y="36925250"/>
          <a:ext cx="12046572" cy="48929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47625</xdr:rowOff>
    </xdr:from>
    <xdr:to>
      <xdr:col>20</xdr:col>
      <xdr:colOff>278438</xdr:colOff>
      <xdr:row>264</xdr:row>
      <xdr:rowOff>76444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1DEFC5F-89E7-49E9-AE06-2195F5F6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1650" y="42243375"/>
          <a:ext cx="12102138" cy="48294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20</xdr:col>
      <xdr:colOff>202234</xdr:colOff>
      <xdr:row>295</xdr:row>
      <xdr:rowOff>35169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CE8D38D-C362-471B-AB67-ABE35F4A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650" y="47707550"/>
          <a:ext cx="12025934" cy="4835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S90"/>
  <sheetViews>
    <sheetView zoomScale="80" zoomScaleNormal="80" workbookViewId="0">
      <pane xSplit="1" ySplit="8" topLeftCell="B9" activePane="bottomRight" state="frozen"/>
      <selection activeCell="A22" sqref="A22:J29"/>
      <selection pane="topRight" activeCell="A22" sqref="A22:J29"/>
      <selection pane="bottomLeft" activeCell="A22" sqref="A22:J29"/>
      <selection pane="bottomRight" activeCell="Q88" sqref="Q88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  <col min="16" max="16" width="12.58203125" customWidth="1"/>
    <col min="17" max="17" width="11.9140625" customWidth="1"/>
    <col min="18" max="18" width="12.5" customWidth="1"/>
    <col min="19" max="19" width="11.75" bestFit="1" customWidth="1"/>
    <col min="20" max="20" width="9.58203125" bestFit="1" customWidth="1"/>
  </cols>
  <sheetData>
    <row r="1" spans="1:19">
      <c r="A1" s="1" t="s">
        <v>7</v>
      </c>
      <c r="C1" t="s">
        <v>36</v>
      </c>
    </row>
    <row r="2" spans="1:19">
      <c r="A2" s="1" t="s">
        <v>8</v>
      </c>
      <c r="C2" t="s">
        <v>60</v>
      </c>
      <c r="D2" t="s">
        <v>61</v>
      </c>
    </row>
    <row r="3" spans="1:19">
      <c r="A3" s="1" t="s">
        <v>10</v>
      </c>
      <c r="C3" s="27">
        <v>100000</v>
      </c>
    </row>
    <row r="4" spans="1:19">
      <c r="A4" s="1" t="s">
        <v>11</v>
      </c>
      <c r="C4" s="27" t="s">
        <v>13</v>
      </c>
    </row>
    <row r="5" spans="1:19" ht="18.5" thickBot="1">
      <c r="A5" s="1" t="s">
        <v>12</v>
      </c>
      <c r="C5" s="27" t="s">
        <v>33</v>
      </c>
    </row>
    <row r="6" spans="1:19" ht="18.5" thickBot="1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3" t="s">
        <v>3</v>
      </c>
      <c r="H6" s="84"/>
      <c r="I6" s="90"/>
      <c r="J6" s="83" t="s">
        <v>22</v>
      </c>
      <c r="K6" s="84"/>
      <c r="L6" s="90"/>
      <c r="M6" s="83" t="s">
        <v>23</v>
      </c>
      <c r="N6" s="84"/>
      <c r="O6" s="90"/>
      <c r="P6" t="s">
        <v>51</v>
      </c>
    </row>
    <row r="7" spans="1:19" ht="18.5" thickBot="1">
      <c r="A7" s="25"/>
      <c r="B7" s="25" t="s">
        <v>2</v>
      </c>
      <c r="C7" s="60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>
        <v>1.27</v>
      </c>
      <c r="Q7">
        <v>1.5</v>
      </c>
      <c r="R7">
        <v>2</v>
      </c>
      <c r="S7" t="s">
        <v>41</v>
      </c>
    </row>
    <row r="8" spans="1:19" ht="18.5" thickBot="1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7" t="s">
        <v>22</v>
      </c>
      <c r="K8" s="88"/>
      <c r="L8" s="89"/>
      <c r="M8" s="87"/>
      <c r="N8" s="88"/>
      <c r="O8" s="89"/>
    </row>
    <row r="9" spans="1:19">
      <c r="A9" s="7">
        <v>1</v>
      </c>
      <c r="B9" s="21">
        <v>44806</v>
      </c>
      <c r="C9" s="47">
        <v>1</v>
      </c>
      <c r="D9" s="51">
        <v>0</v>
      </c>
      <c r="E9" s="52">
        <v>0</v>
      </c>
      <c r="F9" s="53">
        <v>0</v>
      </c>
      <c r="G9" s="20">
        <f>IF(D9="","",G8+M9)</f>
        <v>100000</v>
      </c>
      <c r="H9" s="20">
        <f>IF(E9="","",H8+N9)</f>
        <v>100000</v>
      </c>
      <c r="I9" s="20">
        <f>IF(F9="","",I8+O9)</f>
        <v>100000</v>
      </c>
      <c r="J9" s="38">
        <f t="shared" ref="J9:L13" si="0">IF(G8="","",G8*0.03)</f>
        <v>3000</v>
      </c>
      <c r="K9" s="39">
        <f t="shared" si="0"/>
        <v>3000</v>
      </c>
      <c r="L9" s="40">
        <f t="shared" si="0"/>
        <v>3000</v>
      </c>
      <c r="M9" s="38">
        <f t="shared" ref="M9:O12" si="1">IF(D9="","",J9*D9)</f>
        <v>0</v>
      </c>
      <c r="N9" s="39">
        <f t="shared" si="1"/>
        <v>0</v>
      </c>
      <c r="O9" s="40">
        <f t="shared" si="1"/>
        <v>0</v>
      </c>
      <c r="P9" s="80"/>
      <c r="Q9" s="80"/>
      <c r="R9" s="80"/>
      <c r="S9" s="81">
        <v>45171</v>
      </c>
    </row>
    <row r="10" spans="1:19">
      <c r="A10" s="7">
        <v>2</v>
      </c>
      <c r="B10" s="4">
        <v>44806</v>
      </c>
      <c r="C10" s="44">
        <v>2</v>
      </c>
      <c r="D10" s="54">
        <v>0</v>
      </c>
      <c r="E10" s="55">
        <v>0</v>
      </c>
      <c r="F10" s="56">
        <v>0</v>
      </c>
      <c r="G10" s="20">
        <f t="shared" ref="G10:G42" si="2">IF(D10="","",G9+M10)</f>
        <v>100000</v>
      </c>
      <c r="H10" s="20">
        <f t="shared" ref="H10:H42" si="3">IF(E10="","",H9+N10)</f>
        <v>100000</v>
      </c>
      <c r="I10" s="20">
        <f t="shared" ref="I10:I42" si="4">IF(F10="","",I9+O10)</f>
        <v>100000</v>
      </c>
      <c r="J10" s="41">
        <f t="shared" si="0"/>
        <v>3000</v>
      </c>
      <c r="K10" s="42">
        <f t="shared" si="0"/>
        <v>3000</v>
      </c>
      <c r="L10" s="43">
        <f t="shared" si="0"/>
        <v>3000</v>
      </c>
      <c r="M10" s="41">
        <f t="shared" si="1"/>
        <v>0</v>
      </c>
      <c r="N10" s="42">
        <f t="shared" si="1"/>
        <v>0</v>
      </c>
      <c r="O10" s="43">
        <f t="shared" si="1"/>
        <v>0</v>
      </c>
      <c r="P10" s="80"/>
      <c r="Q10" s="80"/>
      <c r="R10" s="80"/>
      <c r="S10" s="81">
        <v>45171</v>
      </c>
    </row>
    <row r="11" spans="1:19">
      <c r="A11" s="7">
        <v>3</v>
      </c>
      <c r="B11" s="4">
        <v>44819</v>
      </c>
      <c r="C11" s="44">
        <v>1</v>
      </c>
      <c r="D11" s="54">
        <v>-1</v>
      </c>
      <c r="E11" s="55">
        <v>0</v>
      </c>
      <c r="F11" s="56">
        <v>0</v>
      </c>
      <c r="G11" s="20">
        <f t="shared" si="2"/>
        <v>97000</v>
      </c>
      <c r="H11" s="20">
        <f t="shared" si="3"/>
        <v>100000</v>
      </c>
      <c r="I11" s="20">
        <f t="shared" si="4"/>
        <v>100000</v>
      </c>
      <c r="J11" s="41">
        <f t="shared" si="0"/>
        <v>3000</v>
      </c>
      <c r="K11" s="42">
        <f t="shared" si="0"/>
        <v>3000</v>
      </c>
      <c r="L11" s="43">
        <f t="shared" si="0"/>
        <v>3000</v>
      </c>
      <c r="M11" s="41">
        <f t="shared" si="1"/>
        <v>-3000</v>
      </c>
      <c r="N11" s="42">
        <f t="shared" si="1"/>
        <v>0</v>
      </c>
      <c r="O11" s="43">
        <f t="shared" si="1"/>
        <v>0</v>
      </c>
      <c r="P11" s="80"/>
      <c r="Q11" s="80"/>
      <c r="R11" s="80"/>
      <c r="S11" t="s">
        <v>52</v>
      </c>
    </row>
    <row r="12" spans="1:19">
      <c r="A12" s="7">
        <v>4</v>
      </c>
      <c r="B12" s="4">
        <v>44823</v>
      </c>
      <c r="C12" s="44">
        <v>1</v>
      </c>
      <c r="D12" s="54">
        <v>-1</v>
      </c>
      <c r="E12" s="55">
        <v>0</v>
      </c>
      <c r="F12" s="56">
        <v>0</v>
      </c>
      <c r="G12" s="20">
        <f t="shared" si="2"/>
        <v>94090</v>
      </c>
      <c r="H12" s="20">
        <f t="shared" si="3"/>
        <v>100000</v>
      </c>
      <c r="I12" s="20">
        <f t="shared" si="4"/>
        <v>100000</v>
      </c>
      <c r="J12" s="41">
        <f t="shared" si="0"/>
        <v>2910</v>
      </c>
      <c r="K12" s="42">
        <f t="shared" si="0"/>
        <v>3000</v>
      </c>
      <c r="L12" s="43">
        <f t="shared" si="0"/>
        <v>3000</v>
      </c>
      <c r="M12" s="41">
        <f t="shared" si="1"/>
        <v>-2910</v>
      </c>
      <c r="N12" s="42">
        <f t="shared" si="1"/>
        <v>0</v>
      </c>
      <c r="O12" s="43">
        <f t="shared" si="1"/>
        <v>0</v>
      </c>
      <c r="P12" s="80"/>
      <c r="Q12" s="80"/>
      <c r="R12" s="80"/>
      <c r="S12" t="s">
        <v>52</v>
      </c>
    </row>
    <row r="13" spans="1:19">
      <c r="A13" s="7">
        <v>5</v>
      </c>
      <c r="B13" s="4">
        <v>44834</v>
      </c>
      <c r="C13" s="44">
        <v>2</v>
      </c>
      <c r="D13" s="54">
        <v>1.27</v>
      </c>
      <c r="E13" s="55">
        <v>1.5</v>
      </c>
      <c r="F13" s="56">
        <v>0</v>
      </c>
      <c r="G13" s="20">
        <f t="shared" si="2"/>
        <v>97674.828999999998</v>
      </c>
      <c r="H13" s="20">
        <f t="shared" si="3"/>
        <v>104500</v>
      </c>
      <c r="I13" s="20">
        <f t="shared" si="4"/>
        <v>100000</v>
      </c>
      <c r="J13" s="41">
        <f t="shared" si="0"/>
        <v>2822.7</v>
      </c>
      <c r="K13" s="42">
        <f t="shared" si="0"/>
        <v>3000</v>
      </c>
      <c r="L13" s="43">
        <f t="shared" si="0"/>
        <v>3000</v>
      </c>
      <c r="M13" s="41">
        <f t="shared" ref="M13:M84" si="5">IF(D13="","",J13*D13)</f>
        <v>3584.8289999999997</v>
      </c>
      <c r="N13" s="42">
        <f t="shared" ref="N13:N84" si="6">IF(E13="","",K13*E13)</f>
        <v>4500</v>
      </c>
      <c r="O13" s="43">
        <f t="shared" ref="O13:O84" si="7">IF(F13="","",L13*F13)</f>
        <v>0</v>
      </c>
      <c r="P13" s="80">
        <v>44834</v>
      </c>
      <c r="Q13" s="80">
        <v>45199</v>
      </c>
      <c r="R13" s="80"/>
    </row>
    <row r="14" spans="1:19">
      <c r="A14" s="7">
        <v>6</v>
      </c>
      <c r="B14" s="4">
        <v>44837</v>
      </c>
      <c r="C14" s="44">
        <v>1</v>
      </c>
      <c r="D14" s="54">
        <v>-1</v>
      </c>
      <c r="E14" s="55">
        <v>0</v>
      </c>
      <c r="F14" s="56">
        <v>0</v>
      </c>
      <c r="G14" s="20">
        <f t="shared" si="2"/>
        <v>94744.584130000003</v>
      </c>
      <c r="H14" s="20">
        <f t="shared" si="3"/>
        <v>104500</v>
      </c>
      <c r="I14" s="20">
        <f t="shared" si="4"/>
        <v>100000</v>
      </c>
      <c r="J14" s="41">
        <f t="shared" ref="J14:J56" si="8">IF(G13="","",G13*0.03)</f>
        <v>2930.24487</v>
      </c>
      <c r="K14" s="42">
        <f t="shared" ref="K14:K56" si="9">IF(H13="","",H13*0.03)</f>
        <v>3135</v>
      </c>
      <c r="L14" s="43">
        <f t="shared" ref="L14:L56" si="10">IF(I13="","",I13*0.03)</f>
        <v>3000</v>
      </c>
      <c r="M14" s="41">
        <f t="shared" si="5"/>
        <v>-2930.24487</v>
      </c>
      <c r="N14" s="42">
        <f t="shared" si="6"/>
        <v>0</v>
      </c>
      <c r="O14" s="43">
        <f t="shared" si="7"/>
        <v>0</v>
      </c>
      <c r="P14" s="80">
        <v>44837</v>
      </c>
      <c r="Q14" s="80"/>
      <c r="R14" s="80"/>
    </row>
    <row r="15" spans="1:19">
      <c r="A15" s="7">
        <v>7</v>
      </c>
      <c r="B15" s="4">
        <v>44845</v>
      </c>
      <c r="C15" s="44">
        <v>1</v>
      </c>
      <c r="D15" s="54">
        <v>-1</v>
      </c>
      <c r="E15" s="55">
        <v>0</v>
      </c>
      <c r="F15" s="56">
        <v>0</v>
      </c>
      <c r="G15" s="20">
        <f t="shared" si="2"/>
        <v>91902.246606100001</v>
      </c>
      <c r="H15" s="20">
        <f t="shared" si="3"/>
        <v>104500</v>
      </c>
      <c r="I15" s="20">
        <f t="shared" si="4"/>
        <v>100000</v>
      </c>
      <c r="J15" s="41">
        <f t="shared" si="8"/>
        <v>2842.3375239000002</v>
      </c>
      <c r="K15" s="42">
        <f t="shared" si="9"/>
        <v>3135</v>
      </c>
      <c r="L15" s="43">
        <f t="shared" si="10"/>
        <v>3000</v>
      </c>
      <c r="M15" s="41">
        <f t="shared" si="5"/>
        <v>-2842.3375239000002</v>
      </c>
      <c r="N15" s="42">
        <f t="shared" si="6"/>
        <v>0</v>
      </c>
      <c r="O15" s="43">
        <f t="shared" si="7"/>
        <v>0</v>
      </c>
      <c r="P15" s="80">
        <v>44845</v>
      </c>
      <c r="Q15" s="80"/>
      <c r="R15" s="80"/>
    </row>
    <row r="16" spans="1:19">
      <c r="A16" s="7">
        <v>8</v>
      </c>
      <c r="B16" s="4">
        <v>44846</v>
      </c>
      <c r="C16" s="44">
        <v>1</v>
      </c>
      <c r="D16" s="54">
        <v>1.27</v>
      </c>
      <c r="E16" s="55">
        <v>1.5</v>
      </c>
      <c r="F16" s="56">
        <v>2</v>
      </c>
      <c r="G16" s="20">
        <f t="shared" si="2"/>
        <v>95403.722201792407</v>
      </c>
      <c r="H16" s="20">
        <f t="shared" si="3"/>
        <v>109202.5</v>
      </c>
      <c r="I16" s="20">
        <f t="shared" si="4"/>
        <v>106000</v>
      </c>
      <c r="J16" s="41">
        <f t="shared" si="8"/>
        <v>2757.067398183</v>
      </c>
      <c r="K16" s="42">
        <f t="shared" si="9"/>
        <v>3135</v>
      </c>
      <c r="L16" s="43">
        <f t="shared" si="10"/>
        <v>3000</v>
      </c>
      <c r="M16" s="41">
        <f t="shared" si="5"/>
        <v>3501.47559569241</v>
      </c>
      <c r="N16" s="42">
        <f t="shared" si="6"/>
        <v>4702.5</v>
      </c>
      <c r="O16" s="43">
        <f t="shared" si="7"/>
        <v>6000</v>
      </c>
      <c r="P16" s="80">
        <v>44846</v>
      </c>
      <c r="Q16" s="80" t="s">
        <v>53</v>
      </c>
      <c r="R16" s="80" t="s">
        <v>53</v>
      </c>
    </row>
    <row r="17" spans="1:19">
      <c r="A17" s="7">
        <v>9</v>
      </c>
      <c r="B17" s="4">
        <v>44846</v>
      </c>
      <c r="C17" s="44">
        <v>1</v>
      </c>
      <c r="D17" s="54">
        <v>1.27</v>
      </c>
      <c r="E17" s="55">
        <v>1.5</v>
      </c>
      <c r="F17" s="56">
        <v>2</v>
      </c>
      <c r="G17" s="20">
        <f t="shared" si="2"/>
        <v>99038.6040176807</v>
      </c>
      <c r="H17" s="20">
        <f t="shared" si="3"/>
        <v>114116.6125</v>
      </c>
      <c r="I17" s="20">
        <f t="shared" si="4"/>
        <v>112360</v>
      </c>
      <c r="J17" s="41">
        <f t="shared" si="8"/>
        <v>2862.1116660537723</v>
      </c>
      <c r="K17" s="42">
        <f t="shared" si="9"/>
        <v>3276.0749999999998</v>
      </c>
      <c r="L17" s="43">
        <f t="shared" si="10"/>
        <v>3180</v>
      </c>
      <c r="M17" s="41">
        <f t="shared" si="5"/>
        <v>3634.8818158882909</v>
      </c>
      <c r="N17" s="42">
        <f t="shared" si="6"/>
        <v>4914.1124999999993</v>
      </c>
      <c r="O17" s="43">
        <f t="shared" si="7"/>
        <v>6360</v>
      </c>
      <c r="P17" s="80">
        <v>44846</v>
      </c>
      <c r="Q17" s="80" t="s">
        <v>52</v>
      </c>
      <c r="R17" s="80" t="s">
        <v>53</v>
      </c>
      <c r="S17" s="80"/>
    </row>
    <row r="18" spans="1:19">
      <c r="A18" s="7">
        <v>10</v>
      </c>
      <c r="B18" s="4">
        <v>44846</v>
      </c>
      <c r="C18" s="44">
        <v>1</v>
      </c>
      <c r="D18" s="54">
        <v>1.27</v>
      </c>
      <c r="E18" s="55">
        <v>1.5</v>
      </c>
      <c r="F18" s="56">
        <v>2</v>
      </c>
      <c r="G18" s="20">
        <f t="shared" si="2"/>
        <v>102811.97483075433</v>
      </c>
      <c r="H18" s="20">
        <f t="shared" si="3"/>
        <v>119251.8600625</v>
      </c>
      <c r="I18" s="20">
        <f t="shared" si="4"/>
        <v>119101.6</v>
      </c>
      <c r="J18" s="41">
        <f t="shared" si="8"/>
        <v>2971.158120530421</v>
      </c>
      <c r="K18" s="42">
        <f t="shared" si="9"/>
        <v>3423.4983750000001</v>
      </c>
      <c r="L18" s="43">
        <f t="shared" si="10"/>
        <v>3370.7999999999997</v>
      </c>
      <c r="M18" s="41">
        <f t="shared" si="5"/>
        <v>3773.3708130736345</v>
      </c>
      <c r="N18" s="42">
        <f t="shared" si="6"/>
        <v>5135.2475625000006</v>
      </c>
      <c r="O18" s="43">
        <f t="shared" si="7"/>
        <v>6741.5999999999995</v>
      </c>
      <c r="P18" s="80">
        <v>44846</v>
      </c>
      <c r="Q18" s="80" t="s">
        <v>52</v>
      </c>
      <c r="R18" s="80" t="s">
        <v>53</v>
      </c>
    </row>
    <row r="19" spans="1:19">
      <c r="A19" s="7">
        <v>11</v>
      </c>
      <c r="B19" s="4">
        <v>44846</v>
      </c>
      <c r="C19" s="44">
        <v>1</v>
      </c>
      <c r="D19" s="54">
        <v>-1</v>
      </c>
      <c r="E19" s="55">
        <v>0</v>
      </c>
      <c r="F19" s="56">
        <v>0</v>
      </c>
      <c r="G19" s="20">
        <f t="shared" si="2"/>
        <v>99727.615585831707</v>
      </c>
      <c r="H19" s="20">
        <f t="shared" si="3"/>
        <v>119251.8600625</v>
      </c>
      <c r="I19" s="20">
        <f t="shared" si="4"/>
        <v>119101.6</v>
      </c>
      <c r="J19" s="41">
        <f t="shared" si="8"/>
        <v>3084.3592449226298</v>
      </c>
      <c r="K19" s="42">
        <f t="shared" si="9"/>
        <v>3577.5558018749998</v>
      </c>
      <c r="L19" s="43">
        <f t="shared" si="10"/>
        <v>3573.0480000000002</v>
      </c>
      <c r="M19" s="41">
        <f t="shared" si="5"/>
        <v>-3084.3592449226298</v>
      </c>
      <c r="N19" s="42">
        <f t="shared" si="6"/>
        <v>0</v>
      </c>
      <c r="O19" s="43">
        <f t="shared" si="7"/>
        <v>0</v>
      </c>
      <c r="P19" s="80">
        <v>44847</v>
      </c>
      <c r="Q19" s="80"/>
      <c r="R19" s="80"/>
    </row>
    <row r="20" spans="1:19">
      <c r="A20" s="7">
        <v>12</v>
      </c>
      <c r="B20" s="4">
        <v>44851</v>
      </c>
      <c r="C20" s="44">
        <v>1</v>
      </c>
      <c r="D20" s="54">
        <v>1.27</v>
      </c>
      <c r="E20" s="55">
        <v>1.5</v>
      </c>
      <c r="F20" s="56">
        <v>0</v>
      </c>
      <c r="G20" s="20">
        <f t="shared" si="2"/>
        <v>103527.2377396519</v>
      </c>
      <c r="H20" s="20">
        <f t="shared" si="3"/>
        <v>124618.19376531249</v>
      </c>
      <c r="I20" s="20">
        <f t="shared" si="4"/>
        <v>119101.6</v>
      </c>
      <c r="J20" s="41">
        <f t="shared" si="8"/>
        <v>2991.828467574951</v>
      </c>
      <c r="K20" s="42">
        <f t="shared" si="9"/>
        <v>3577.5558018749998</v>
      </c>
      <c r="L20" s="43">
        <f t="shared" si="10"/>
        <v>3573.0480000000002</v>
      </c>
      <c r="M20" s="41">
        <f t="shared" si="5"/>
        <v>3799.622153820188</v>
      </c>
      <c r="N20" s="42">
        <f t="shared" si="6"/>
        <v>5366.3337028124997</v>
      </c>
      <c r="O20" s="43">
        <f t="shared" si="7"/>
        <v>0</v>
      </c>
      <c r="P20" s="80">
        <v>44852</v>
      </c>
      <c r="Q20" s="80"/>
      <c r="R20" s="80"/>
      <c r="S20" s="81"/>
    </row>
    <row r="21" spans="1:19">
      <c r="A21" s="7">
        <v>13</v>
      </c>
      <c r="B21" s="4">
        <v>44852</v>
      </c>
      <c r="C21" s="44">
        <v>1</v>
      </c>
      <c r="D21" s="54">
        <v>1.27</v>
      </c>
      <c r="E21" s="55">
        <v>1.5</v>
      </c>
      <c r="F21" s="56">
        <v>2</v>
      </c>
      <c r="G21" s="20">
        <f t="shared" si="2"/>
        <v>107471.62549753264</v>
      </c>
      <c r="H21" s="20">
        <f t="shared" si="3"/>
        <v>130226.01248475155</v>
      </c>
      <c r="I21" s="20">
        <f t="shared" si="4"/>
        <v>126247.69600000001</v>
      </c>
      <c r="J21" s="41">
        <f t="shared" si="8"/>
        <v>3105.817132189557</v>
      </c>
      <c r="K21" s="42">
        <f t="shared" si="9"/>
        <v>3738.5458129593744</v>
      </c>
      <c r="L21" s="43">
        <f t="shared" si="10"/>
        <v>3573.0480000000002</v>
      </c>
      <c r="M21" s="41">
        <f t="shared" si="5"/>
        <v>3944.3877578807374</v>
      </c>
      <c r="N21" s="42">
        <f t="shared" si="6"/>
        <v>5607.8187194390612</v>
      </c>
      <c r="O21" s="43">
        <f t="shared" si="7"/>
        <v>7146.0960000000005</v>
      </c>
      <c r="P21" s="80">
        <v>44855</v>
      </c>
      <c r="Q21" s="80" t="s">
        <v>53</v>
      </c>
      <c r="R21" s="80">
        <v>44855</v>
      </c>
      <c r="S21" s="81"/>
    </row>
    <row r="22" spans="1:19">
      <c r="A22" s="7">
        <v>14</v>
      </c>
      <c r="B22" s="4">
        <v>44854</v>
      </c>
      <c r="C22" s="44">
        <v>1</v>
      </c>
      <c r="D22" s="54">
        <v>-1</v>
      </c>
      <c r="E22" s="55">
        <v>0</v>
      </c>
      <c r="F22" s="56">
        <v>0</v>
      </c>
      <c r="G22" s="20">
        <f t="shared" si="2"/>
        <v>104247.47673260666</v>
      </c>
      <c r="H22" s="20">
        <f t="shared" si="3"/>
        <v>130226.01248475155</v>
      </c>
      <c r="I22" s="20">
        <f t="shared" si="4"/>
        <v>126247.69600000001</v>
      </c>
      <c r="J22" s="41">
        <f t="shared" si="8"/>
        <v>3224.1487649259793</v>
      </c>
      <c r="K22" s="42">
        <f t="shared" si="9"/>
        <v>3906.7803745425463</v>
      </c>
      <c r="L22" s="43">
        <f t="shared" si="10"/>
        <v>3787.4308800000003</v>
      </c>
      <c r="M22" s="41">
        <f t="shared" si="5"/>
        <v>-3224.1487649259793</v>
      </c>
      <c r="N22" s="42">
        <f t="shared" si="6"/>
        <v>0</v>
      </c>
      <c r="O22" s="43">
        <f t="shared" si="7"/>
        <v>0</v>
      </c>
      <c r="P22" s="80">
        <v>44854</v>
      </c>
      <c r="Q22" s="80"/>
      <c r="R22" s="80"/>
    </row>
    <row r="23" spans="1:19">
      <c r="A23" s="7">
        <v>15</v>
      </c>
      <c r="B23" s="4">
        <v>44858</v>
      </c>
      <c r="C23" s="44">
        <v>2</v>
      </c>
      <c r="D23" s="54">
        <v>0</v>
      </c>
      <c r="E23" s="55">
        <v>0</v>
      </c>
      <c r="F23" s="74">
        <v>0</v>
      </c>
      <c r="G23" s="20">
        <f t="shared" si="2"/>
        <v>104247.47673260666</v>
      </c>
      <c r="H23" s="20">
        <f t="shared" si="3"/>
        <v>130226.01248475155</v>
      </c>
      <c r="I23" s="20">
        <f t="shared" si="4"/>
        <v>126247.69600000001</v>
      </c>
      <c r="J23" s="41">
        <f t="shared" si="8"/>
        <v>3127.4243019781998</v>
      </c>
      <c r="K23" s="42">
        <f t="shared" si="9"/>
        <v>3906.7803745425463</v>
      </c>
      <c r="L23" s="43">
        <f t="shared" si="10"/>
        <v>3787.4308800000003</v>
      </c>
      <c r="M23" s="41">
        <f t="shared" si="5"/>
        <v>0</v>
      </c>
      <c r="N23" s="42">
        <f t="shared" si="6"/>
        <v>0</v>
      </c>
      <c r="O23" s="43">
        <f t="shared" si="7"/>
        <v>0</v>
      </c>
      <c r="P23" s="80"/>
      <c r="Q23" s="80"/>
      <c r="R23" s="80"/>
      <c r="S23" s="81" t="s">
        <v>52</v>
      </c>
    </row>
    <row r="24" spans="1:19">
      <c r="A24" s="7">
        <v>16</v>
      </c>
      <c r="B24" s="4">
        <v>44866</v>
      </c>
      <c r="C24" s="44">
        <v>1</v>
      </c>
      <c r="D24" s="54">
        <v>-1</v>
      </c>
      <c r="E24" s="55">
        <v>0</v>
      </c>
      <c r="F24" s="56">
        <v>0</v>
      </c>
      <c r="G24" s="20">
        <f t="shared" si="2"/>
        <v>101120.05243062846</v>
      </c>
      <c r="H24" s="20">
        <f t="shared" si="3"/>
        <v>130226.01248475155</v>
      </c>
      <c r="I24" s="20">
        <f t="shared" si="4"/>
        <v>126247.69600000001</v>
      </c>
      <c r="J24" s="41">
        <f t="shared" si="8"/>
        <v>3127.4243019781998</v>
      </c>
      <c r="K24" s="42">
        <f t="shared" si="9"/>
        <v>3906.7803745425463</v>
      </c>
      <c r="L24" s="43">
        <f t="shared" si="10"/>
        <v>3787.4308800000003</v>
      </c>
      <c r="M24" s="41">
        <f t="shared" si="5"/>
        <v>-3127.4243019781998</v>
      </c>
      <c r="N24" s="42">
        <f t="shared" si="6"/>
        <v>0</v>
      </c>
      <c r="O24" s="43">
        <f t="shared" si="7"/>
        <v>0</v>
      </c>
      <c r="P24" s="80">
        <v>44867</v>
      </c>
      <c r="Q24" s="80"/>
      <c r="R24" s="80"/>
    </row>
    <row r="25" spans="1:19">
      <c r="A25" s="7">
        <v>17</v>
      </c>
      <c r="B25" s="4">
        <v>44867</v>
      </c>
      <c r="C25" s="44">
        <v>2</v>
      </c>
      <c r="D25" s="54">
        <v>1.27</v>
      </c>
      <c r="E25" s="55">
        <v>1.5</v>
      </c>
      <c r="F25" s="56">
        <v>2</v>
      </c>
      <c r="G25" s="20">
        <f t="shared" si="2"/>
        <v>104972.72642823542</v>
      </c>
      <c r="H25" s="20">
        <f t="shared" si="3"/>
        <v>136086.18304656536</v>
      </c>
      <c r="I25" s="20">
        <f t="shared" si="4"/>
        <v>133822.55776000003</v>
      </c>
      <c r="J25" s="41">
        <f t="shared" si="8"/>
        <v>3033.6015729188539</v>
      </c>
      <c r="K25" s="42">
        <f t="shared" si="9"/>
        <v>3906.7803745425463</v>
      </c>
      <c r="L25" s="43">
        <f t="shared" si="10"/>
        <v>3787.4308800000003</v>
      </c>
      <c r="M25" s="41">
        <f t="shared" si="5"/>
        <v>3852.6739976069443</v>
      </c>
      <c r="N25" s="42">
        <f t="shared" si="6"/>
        <v>5860.1705618138194</v>
      </c>
      <c r="O25" s="43">
        <f t="shared" si="7"/>
        <v>7574.8617600000007</v>
      </c>
      <c r="P25" s="80">
        <v>44867</v>
      </c>
      <c r="Q25" s="80" t="s">
        <v>53</v>
      </c>
      <c r="R25" s="80" t="s">
        <v>53</v>
      </c>
    </row>
    <row r="26" spans="1:19">
      <c r="A26" s="7">
        <v>18</v>
      </c>
      <c r="B26" s="4">
        <v>44883</v>
      </c>
      <c r="C26" s="44">
        <v>1</v>
      </c>
      <c r="D26" s="54">
        <v>-1</v>
      </c>
      <c r="E26" s="55">
        <v>0</v>
      </c>
      <c r="F26" s="56">
        <v>0</v>
      </c>
      <c r="G26" s="20">
        <f t="shared" si="2"/>
        <v>101823.54463538836</v>
      </c>
      <c r="H26" s="20">
        <f t="shared" si="3"/>
        <v>136086.18304656536</v>
      </c>
      <c r="I26" s="20">
        <f t="shared" si="4"/>
        <v>133822.55776000003</v>
      </c>
      <c r="J26" s="41">
        <f t="shared" si="8"/>
        <v>3149.1817928470623</v>
      </c>
      <c r="K26" s="42">
        <f t="shared" si="9"/>
        <v>4082.5854913969606</v>
      </c>
      <c r="L26" s="43">
        <f t="shared" si="10"/>
        <v>4014.6767328000005</v>
      </c>
      <c r="M26" s="41">
        <f t="shared" si="5"/>
        <v>-3149.1817928470623</v>
      </c>
      <c r="N26" s="42">
        <f t="shared" si="6"/>
        <v>0</v>
      </c>
      <c r="O26" s="43">
        <f t="shared" si="7"/>
        <v>0</v>
      </c>
      <c r="P26" s="80">
        <v>44883</v>
      </c>
      <c r="Q26" s="80"/>
      <c r="R26" s="80"/>
      <c r="S26" s="81"/>
    </row>
    <row r="27" spans="1:19">
      <c r="A27" s="7">
        <v>19</v>
      </c>
      <c r="B27" s="4">
        <v>44890</v>
      </c>
      <c r="C27" s="44">
        <v>1</v>
      </c>
      <c r="D27" s="54">
        <v>0</v>
      </c>
      <c r="E27" s="55">
        <v>0</v>
      </c>
      <c r="F27" s="56">
        <v>0</v>
      </c>
      <c r="G27" s="20">
        <f t="shared" si="2"/>
        <v>101823.54463538836</v>
      </c>
      <c r="H27" s="20">
        <f t="shared" si="3"/>
        <v>136086.18304656536</v>
      </c>
      <c r="I27" s="20">
        <f t="shared" si="4"/>
        <v>133822.55776000003</v>
      </c>
      <c r="J27" s="41">
        <f t="shared" si="8"/>
        <v>3054.7063390616509</v>
      </c>
      <c r="K27" s="42">
        <f t="shared" si="9"/>
        <v>4082.5854913969606</v>
      </c>
      <c r="L27" s="43">
        <f t="shared" si="10"/>
        <v>4014.6767328000005</v>
      </c>
      <c r="M27" s="41">
        <f t="shared" si="5"/>
        <v>0</v>
      </c>
      <c r="N27" s="42">
        <f t="shared" si="6"/>
        <v>0</v>
      </c>
      <c r="O27" s="43">
        <f t="shared" si="7"/>
        <v>0</v>
      </c>
      <c r="P27" s="80"/>
      <c r="Q27" s="80"/>
      <c r="R27" s="80"/>
      <c r="S27" s="82">
        <v>44890</v>
      </c>
    </row>
    <row r="28" spans="1:19">
      <c r="A28" s="7">
        <v>20</v>
      </c>
      <c r="B28" s="4">
        <v>44894</v>
      </c>
      <c r="C28" s="44">
        <v>2</v>
      </c>
      <c r="D28" s="54">
        <v>1.27</v>
      </c>
      <c r="E28" s="55">
        <v>1.5</v>
      </c>
      <c r="F28" s="56">
        <v>2</v>
      </c>
      <c r="G28" s="20">
        <f t="shared" si="2"/>
        <v>105703.02168599666</v>
      </c>
      <c r="H28" s="20">
        <f t="shared" si="3"/>
        <v>142210.06128366079</v>
      </c>
      <c r="I28" s="20">
        <f t="shared" si="4"/>
        <v>141851.91122560002</v>
      </c>
      <c r="J28" s="41">
        <f t="shared" si="8"/>
        <v>3054.7063390616509</v>
      </c>
      <c r="K28" s="42">
        <f t="shared" si="9"/>
        <v>4082.5854913969606</v>
      </c>
      <c r="L28" s="43">
        <f t="shared" si="10"/>
        <v>4014.6767328000005</v>
      </c>
      <c r="M28" s="41">
        <f t="shared" si="5"/>
        <v>3879.4770506082968</v>
      </c>
      <c r="N28" s="42">
        <f t="shared" si="6"/>
        <v>6123.8782370954414</v>
      </c>
      <c r="O28" s="43">
        <f t="shared" si="7"/>
        <v>8029.3534656000011</v>
      </c>
      <c r="P28" s="80">
        <v>44894</v>
      </c>
      <c r="Q28" s="80" t="s">
        <v>63</v>
      </c>
      <c r="R28" s="80" t="s">
        <v>52</v>
      </c>
    </row>
    <row r="29" spans="1:19">
      <c r="A29" s="7">
        <v>21</v>
      </c>
      <c r="B29" s="4">
        <v>44895</v>
      </c>
      <c r="C29" s="44">
        <v>1</v>
      </c>
      <c r="D29" s="54">
        <v>-1</v>
      </c>
      <c r="E29" s="55">
        <v>0</v>
      </c>
      <c r="F29" s="74">
        <v>0</v>
      </c>
      <c r="G29" s="20">
        <f t="shared" si="2"/>
        <v>102531.93103541675</v>
      </c>
      <c r="H29" s="20">
        <f t="shared" si="3"/>
        <v>142210.06128366079</v>
      </c>
      <c r="I29" s="20">
        <f t="shared" si="4"/>
        <v>141851.91122560002</v>
      </c>
      <c r="J29" s="41">
        <f t="shared" si="8"/>
        <v>3171.0906505798998</v>
      </c>
      <c r="K29" s="42">
        <f t="shared" si="9"/>
        <v>4266.3018385098239</v>
      </c>
      <c r="L29" s="43">
        <f t="shared" si="10"/>
        <v>4255.5573367680008</v>
      </c>
      <c r="M29" s="41">
        <f t="shared" si="5"/>
        <v>-3171.0906505798998</v>
      </c>
      <c r="N29" s="42">
        <f t="shared" si="6"/>
        <v>0</v>
      </c>
      <c r="O29" s="43">
        <f t="shared" si="7"/>
        <v>0</v>
      </c>
      <c r="P29" s="80">
        <v>44895</v>
      </c>
      <c r="Q29" s="80"/>
      <c r="R29" s="80"/>
      <c r="S29" s="81"/>
    </row>
    <row r="30" spans="1:19">
      <c r="A30" s="7">
        <v>22</v>
      </c>
      <c r="B30" s="4">
        <v>44895</v>
      </c>
      <c r="C30" s="44">
        <v>1</v>
      </c>
      <c r="D30" s="54">
        <v>1.27</v>
      </c>
      <c r="E30" s="55">
        <v>1.5</v>
      </c>
      <c r="F30" s="56">
        <v>2</v>
      </c>
      <c r="G30" s="20">
        <f t="shared" si="2"/>
        <v>106438.39760786614</v>
      </c>
      <c r="H30" s="20">
        <f t="shared" si="3"/>
        <v>148609.51404142551</v>
      </c>
      <c r="I30" s="20">
        <f t="shared" si="4"/>
        <v>150363.02589913603</v>
      </c>
      <c r="J30" s="41">
        <f t="shared" si="8"/>
        <v>3075.9579310625027</v>
      </c>
      <c r="K30" s="42">
        <f t="shared" si="9"/>
        <v>4266.3018385098239</v>
      </c>
      <c r="L30" s="43">
        <f t="shared" si="10"/>
        <v>4255.5573367680008</v>
      </c>
      <c r="M30" s="41">
        <f t="shared" si="5"/>
        <v>3906.4665724493784</v>
      </c>
      <c r="N30" s="42">
        <f t="shared" si="6"/>
        <v>6399.4527577647359</v>
      </c>
      <c r="O30" s="43">
        <f t="shared" si="7"/>
        <v>8511.1146735360016</v>
      </c>
      <c r="P30" s="80">
        <v>44895</v>
      </c>
      <c r="Q30" s="80" t="s">
        <v>52</v>
      </c>
      <c r="R30" s="80" t="s">
        <v>53</v>
      </c>
    </row>
    <row r="31" spans="1:19">
      <c r="A31" s="7">
        <v>23</v>
      </c>
      <c r="B31" s="4">
        <v>44911</v>
      </c>
      <c r="C31" s="44">
        <v>2</v>
      </c>
      <c r="D31" s="54">
        <v>-1</v>
      </c>
      <c r="E31" s="55">
        <v>0</v>
      </c>
      <c r="F31" s="56">
        <v>0</v>
      </c>
      <c r="G31" s="20">
        <f t="shared" si="2"/>
        <v>103245.24567963016</v>
      </c>
      <c r="H31" s="20">
        <f t="shared" si="3"/>
        <v>148609.51404142551</v>
      </c>
      <c r="I31" s="20">
        <f t="shared" si="4"/>
        <v>150363.02589913603</v>
      </c>
      <c r="J31" s="41">
        <f t="shared" si="8"/>
        <v>3193.1519282359841</v>
      </c>
      <c r="K31" s="42">
        <f t="shared" si="9"/>
        <v>4458.2854212427656</v>
      </c>
      <c r="L31" s="43">
        <f t="shared" si="10"/>
        <v>4510.8907769740808</v>
      </c>
      <c r="M31" s="41">
        <f t="shared" si="5"/>
        <v>-3193.1519282359841</v>
      </c>
      <c r="N31" s="42">
        <f t="shared" si="6"/>
        <v>0</v>
      </c>
      <c r="O31" s="43">
        <f t="shared" si="7"/>
        <v>0</v>
      </c>
      <c r="P31" s="80"/>
      <c r="Q31" s="80"/>
      <c r="R31" s="80"/>
    </row>
    <row r="32" spans="1:19">
      <c r="A32" s="7">
        <v>24</v>
      </c>
      <c r="B32" s="4">
        <v>44918</v>
      </c>
      <c r="C32" s="44">
        <v>1</v>
      </c>
      <c r="D32" s="54">
        <v>1.27</v>
      </c>
      <c r="E32" s="55">
        <v>1.5</v>
      </c>
      <c r="F32" s="56">
        <v>2</v>
      </c>
      <c r="G32" s="20">
        <f t="shared" si="2"/>
        <v>107178.88954002406</v>
      </c>
      <c r="H32" s="20">
        <f t="shared" si="3"/>
        <v>155296.94217328966</v>
      </c>
      <c r="I32" s="20">
        <f t="shared" si="4"/>
        <v>159384.80745308418</v>
      </c>
      <c r="J32" s="41">
        <f t="shared" si="8"/>
        <v>3097.3573703889047</v>
      </c>
      <c r="K32" s="42">
        <f t="shared" si="9"/>
        <v>4458.2854212427656</v>
      </c>
      <c r="L32" s="43">
        <f t="shared" si="10"/>
        <v>4510.8907769740808</v>
      </c>
      <c r="M32" s="41">
        <f t="shared" si="5"/>
        <v>3933.6438603939091</v>
      </c>
      <c r="N32" s="42">
        <f t="shared" si="6"/>
        <v>6687.4281318641479</v>
      </c>
      <c r="O32" s="43">
        <f t="shared" si="7"/>
        <v>9021.7815539481617</v>
      </c>
      <c r="P32" s="80">
        <v>44918</v>
      </c>
      <c r="Q32" s="80">
        <v>44918</v>
      </c>
      <c r="R32" s="80" t="s">
        <v>52</v>
      </c>
    </row>
    <row r="33" spans="1:19">
      <c r="A33" s="7">
        <v>25</v>
      </c>
      <c r="B33" s="4">
        <v>44923</v>
      </c>
      <c r="C33" s="44">
        <v>1</v>
      </c>
      <c r="D33" s="54">
        <v>-1</v>
      </c>
      <c r="E33" s="55">
        <v>0</v>
      </c>
      <c r="F33" s="56">
        <v>0</v>
      </c>
      <c r="G33" s="20">
        <f t="shared" si="2"/>
        <v>103963.52285382334</v>
      </c>
      <c r="H33" s="20">
        <f t="shared" si="3"/>
        <v>155296.94217328966</v>
      </c>
      <c r="I33" s="20">
        <f t="shared" si="4"/>
        <v>159384.80745308418</v>
      </c>
      <c r="J33" s="41">
        <f t="shared" si="8"/>
        <v>3215.3666862007217</v>
      </c>
      <c r="K33" s="42">
        <f t="shared" si="9"/>
        <v>4658.9082651986892</v>
      </c>
      <c r="L33" s="43">
        <f t="shared" si="10"/>
        <v>4781.5442235925257</v>
      </c>
      <c r="M33" s="41">
        <f t="shared" si="5"/>
        <v>-3215.3666862007217</v>
      </c>
      <c r="N33" s="42">
        <f t="shared" si="6"/>
        <v>0</v>
      </c>
      <c r="O33" s="43">
        <f t="shared" si="7"/>
        <v>0</v>
      </c>
      <c r="P33" s="80" t="s">
        <v>52</v>
      </c>
      <c r="Q33" s="80"/>
      <c r="R33" s="80"/>
    </row>
    <row r="34" spans="1:19">
      <c r="A34" s="7">
        <v>26</v>
      </c>
      <c r="B34" s="4">
        <v>44924</v>
      </c>
      <c r="C34" s="44">
        <v>2</v>
      </c>
      <c r="D34" s="54">
        <v>1.27</v>
      </c>
      <c r="E34" s="55">
        <v>1.5</v>
      </c>
      <c r="F34" s="56">
        <v>2</v>
      </c>
      <c r="G34" s="20">
        <f t="shared" si="2"/>
        <v>107924.533074554</v>
      </c>
      <c r="H34" s="20">
        <f t="shared" si="3"/>
        <v>162285.3045710877</v>
      </c>
      <c r="I34" s="20">
        <f t="shared" si="4"/>
        <v>168947.89590026924</v>
      </c>
      <c r="J34" s="41">
        <f t="shared" si="8"/>
        <v>3118.9056856146999</v>
      </c>
      <c r="K34" s="42">
        <f t="shared" si="9"/>
        <v>4658.9082651986892</v>
      </c>
      <c r="L34" s="43">
        <f t="shared" si="10"/>
        <v>4781.5442235925257</v>
      </c>
      <c r="M34" s="41">
        <f t="shared" si="5"/>
        <v>3961.0102207306691</v>
      </c>
      <c r="N34" s="42">
        <f t="shared" si="6"/>
        <v>6988.3623977980333</v>
      </c>
      <c r="O34" s="43">
        <f t="shared" si="7"/>
        <v>9563.0884471850513</v>
      </c>
      <c r="P34" s="80">
        <v>44924</v>
      </c>
      <c r="Q34" s="80">
        <v>44924</v>
      </c>
      <c r="R34" s="80">
        <v>44924</v>
      </c>
    </row>
    <row r="35" spans="1:19">
      <c r="A35" s="7">
        <v>27</v>
      </c>
      <c r="B35" s="4">
        <v>44935</v>
      </c>
      <c r="C35" s="44">
        <v>2</v>
      </c>
      <c r="D35" s="54">
        <v>-1</v>
      </c>
      <c r="E35" s="55">
        <v>0</v>
      </c>
      <c r="F35" s="74">
        <v>0</v>
      </c>
      <c r="G35" s="20">
        <f t="shared" si="2"/>
        <v>104686.79708231738</v>
      </c>
      <c r="H35" s="20">
        <f t="shared" si="3"/>
        <v>162285.3045710877</v>
      </c>
      <c r="I35" s="20">
        <f t="shared" si="4"/>
        <v>168947.89590026924</v>
      </c>
      <c r="J35" s="41">
        <f t="shared" si="8"/>
        <v>3237.7359922366199</v>
      </c>
      <c r="K35" s="42">
        <f t="shared" si="9"/>
        <v>4868.5591371326309</v>
      </c>
      <c r="L35" s="43">
        <f t="shared" si="10"/>
        <v>5068.4368770080773</v>
      </c>
      <c r="M35" s="41">
        <f t="shared" si="5"/>
        <v>-3237.7359922366199</v>
      </c>
      <c r="N35" s="42">
        <f t="shared" si="6"/>
        <v>0</v>
      </c>
      <c r="O35" s="43">
        <f t="shared" si="7"/>
        <v>0</v>
      </c>
      <c r="P35" s="80">
        <v>44935</v>
      </c>
      <c r="Q35" s="80"/>
      <c r="R35" s="80"/>
    </row>
    <row r="36" spans="1:19">
      <c r="A36" s="7">
        <v>28</v>
      </c>
      <c r="B36" s="4">
        <v>44936</v>
      </c>
      <c r="C36" s="44">
        <v>2</v>
      </c>
      <c r="D36" s="54">
        <v>-1</v>
      </c>
      <c r="E36" s="55">
        <v>0</v>
      </c>
      <c r="F36" s="56">
        <v>0</v>
      </c>
      <c r="G36" s="20">
        <f t="shared" si="2"/>
        <v>101546.19316984786</v>
      </c>
      <c r="H36" s="20">
        <f t="shared" si="3"/>
        <v>162285.3045710877</v>
      </c>
      <c r="I36" s="20">
        <f t="shared" si="4"/>
        <v>168947.89590026924</v>
      </c>
      <c r="J36" s="41">
        <f t="shared" si="8"/>
        <v>3140.6039124695212</v>
      </c>
      <c r="K36" s="42">
        <f t="shared" si="9"/>
        <v>4868.5591371326309</v>
      </c>
      <c r="L36" s="43">
        <f t="shared" si="10"/>
        <v>5068.4368770080773</v>
      </c>
      <c r="M36" s="41">
        <f t="shared" si="5"/>
        <v>-3140.6039124695212</v>
      </c>
      <c r="N36" s="42">
        <f t="shared" si="6"/>
        <v>0</v>
      </c>
      <c r="O36" s="43">
        <f t="shared" si="7"/>
        <v>0</v>
      </c>
      <c r="P36" s="80">
        <v>44936</v>
      </c>
      <c r="Q36" s="80"/>
      <c r="R36" s="80"/>
    </row>
    <row r="37" spans="1:19">
      <c r="A37" s="7">
        <v>29</v>
      </c>
      <c r="B37" s="4">
        <v>44945</v>
      </c>
      <c r="C37" s="44">
        <v>1</v>
      </c>
      <c r="D37" s="54">
        <v>-1</v>
      </c>
      <c r="E37" s="55">
        <v>0</v>
      </c>
      <c r="F37" s="56">
        <v>0</v>
      </c>
      <c r="G37" s="20">
        <f t="shared" si="2"/>
        <v>98499.807374752418</v>
      </c>
      <c r="H37" s="20">
        <f t="shared" si="3"/>
        <v>162285.3045710877</v>
      </c>
      <c r="I37" s="20">
        <f t="shared" si="4"/>
        <v>168947.89590026924</v>
      </c>
      <c r="J37" s="41">
        <f t="shared" si="8"/>
        <v>3046.3857950954357</v>
      </c>
      <c r="K37" s="42">
        <f t="shared" si="9"/>
        <v>4868.5591371326309</v>
      </c>
      <c r="L37" s="43">
        <f t="shared" si="10"/>
        <v>5068.4368770080773</v>
      </c>
      <c r="M37" s="41">
        <f t="shared" si="5"/>
        <v>-3046.3857950954357</v>
      </c>
      <c r="N37" s="42">
        <f t="shared" si="6"/>
        <v>0</v>
      </c>
      <c r="O37" s="43">
        <f t="shared" si="7"/>
        <v>0</v>
      </c>
      <c r="P37" s="80">
        <v>44945</v>
      </c>
      <c r="Q37" s="80"/>
      <c r="R37" s="80"/>
    </row>
    <row r="38" spans="1:19">
      <c r="A38" s="7">
        <v>30</v>
      </c>
      <c r="B38" s="4">
        <v>44950</v>
      </c>
      <c r="C38" s="44">
        <v>2</v>
      </c>
      <c r="D38" s="54">
        <v>0</v>
      </c>
      <c r="E38" s="55">
        <v>0</v>
      </c>
      <c r="F38" s="56">
        <v>0</v>
      </c>
      <c r="G38" s="20">
        <f t="shared" si="2"/>
        <v>98499.807374752418</v>
      </c>
      <c r="H38" s="20">
        <f t="shared" si="3"/>
        <v>162285.3045710877</v>
      </c>
      <c r="I38" s="20">
        <f t="shared" si="4"/>
        <v>168947.89590026924</v>
      </c>
      <c r="J38" s="41">
        <f t="shared" si="8"/>
        <v>2954.9942212425726</v>
      </c>
      <c r="K38" s="42">
        <f t="shared" si="9"/>
        <v>4868.5591371326309</v>
      </c>
      <c r="L38" s="43">
        <f t="shared" si="10"/>
        <v>5068.4368770080773</v>
      </c>
      <c r="M38" s="41">
        <f t="shared" si="5"/>
        <v>0</v>
      </c>
      <c r="N38" s="42">
        <f t="shared" si="6"/>
        <v>0</v>
      </c>
      <c r="O38" s="43">
        <f t="shared" si="7"/>
        <v>0</v>
      </c>
      <c r="P38" s="80"/>
      <c r="Q38" s="80"/>
      <c r="R38" s="80"/>
      <c r="S38" s="81">
        <v>44950</v>
      </c>
    </row>
    <row r="39" spans="1:19">
      <c r="A39" s="7">
        <v>31</v>
      </c>
      <c r="B39" s="4">
        <v>44951</v>
      </c>
      <c r="C39" s="44">
        <v>1</v>
      </c>
      <c r="D39" s="54">
        <v>0</v>
      </c>
      <c r="E39" s="55">
        <v>0</v>
      </c>
      <c r="F39" s="56">
        <v>0</v>
      </c>
      <c r="G39" s="20">
        <f t="shared" si="2"/>
        <v>98499.807374752418</v>
      </c>
      <c r="H39" s="20">
        <f t="shared" si="3"/>
        <v>162285.3045710877</v>
      </c>
      <c r="I39" s="20">
        <f t="shared" si="4"/>
        <v>168947.89590026924</v>
      </c>
      <c r="J39" s="41">
        <f t="shared" si="8"/>
        <v>2954.9942212425726</v>
      </c>
      <c r="K39" s="42">
        <f t="shared" si="9"/>
        <v>4868.5591371326309</v>
      </c>
      <c r="L39" s="43">
        <f t="shared" si="10"/>
        <v>5068.4368770080773</v>
      </c>
      <c r="M39" s="41">
        <f t="shared" si="5"/>
        <v>0</v>
      </c>
      <c r="N39" s="42">
        <f t="shared" si="6"/>
        <v>0</v>
      </c>
      <c r="O39" s="43">
        <f t="shared" si="7"/>
        <v>0</v>
      </c>
      <c r="P39" s="80"/>
      <c r="Q39" s="80"/>
      <c r="R39" s="80"/>
      <c r="S39" s="82">
        <v>44951</v>
      </c>
    </row>
    <row r="40" spans="1:19">
      <c r="A40" s="7">
        <v>32</v>
      </c>
      <c r="B40" s="4">
        <v>44953</v>
      </c>
      <c r="C40" s="44">
        <v>1</v>
      </c>
      <c r="D40" s="54">
        <v>0</v>
      </c>
      <c r="E40" s="55">
        <v>0</v>
      </c>
      <c r="F40" s="56">
        <v>0</v>
      </c>
      <c r="G40" s="20">
        <f t="shared" si="2"/>
        <v>98499.807374752418</v>
      </c>
      <c r="H40" s="20">
        <f t="shared" si="3"/>
        <v>162285.3045710877</v>
      </c>
      <c r="I40" s="20">
        <f t="shared" si="4"/>
        <v>168947.89590026924</v>
      </c>
      <c r="J40" s="41">
        <f t="shared" si="8"/>
        <v>2954.9942212425726</v>
      </c>
      <c r="K40" s="42">
        <f t="shared" si="9"/>
        <v>4868.5591371326309</v>
      </c>
      <c r="L40" s="43">
        <f t="shared" si="10"/>
        <v>5068.4368770080773</v>
      </c>
      <c r="M40" s="41">
        <f t="shared" si="5"/>
        <v>0</v>
      </c>
      <c r="N40" s="42">
        <f t="shared" si="6"/>
        <v>0</v>
      </c>
      <c r="O40" s="43">
        <f t="shared" si="7"/>
        <v>0</v>
      </c>
      <c r="P40" s="80"/>
      <c r="Q40" s="80"/>
      <c r="R40" s="80"/>
      <c r="S40" s="82">
        <v>44954</v>
      </c>
    </row>
    <row r="41" spans="1:19">
      <c r="A41" s="7">
        <v>33</v>
      </c>
      <c r="B41" s="4">
        <v>44957</v>
      </c>
      <c r="C41" s="44">
        <v>2</v>
      </c>
      <c r="D41" s="54">
        <v>1.27</v>
      </c>
      <c r="E41" s="55">
        <v>1.5</v>
      </c>
      <c r="F41" s="74">
        <v>2</v>
      </c>
      <c r="G41" s="20">
        <f t="shared" si="2"/>
        <v>102252.65003573049</v>
      </c>
      <c r="H41" s="20">
        <f t="shared" si="3"/>
        <v>169588.14327678666</v>
      </c>
      <c r="I41" s="20">
        <f t="shared" si="4"/>
        <v>179084.7696542854</v>
      </c>
      <c r="J41" s="41">
        <f t="shared" si="8"/>
        <v>2954.9942212425726</v>
      </c>
      <c r="K41" s="42">
        <f t="shared" si="9"/>
        <v>4868.5591371326309</v>
      </c>
      <c r="L41" s="43">
        <f t="shared" si="10"/>
        <v>5068.4368770080773</v>
      </c>
      <c r="M41" s="41">
        <f t="shared" si="5"/>
        <v>3752.8426609780672</v>
      </c>
      <c r="N41" s="42">
        <f t="shared" si="6"/>
        <v>7302.8387056989468</v>
      </c>
      <c r="O41" s="43">
        <f t="shared" si="7"/>
        <v>10136.873754016155</v>
      </c>
      <c r="P41" s="80">
        <v>44958</v>
      </c>
      <c r="Q41" s="80" t="s">
        <v>53</v>
      </c>
      <c r="R41" s="80" t="s">
        <v>53</v>
      </c>
    </row>
    <row r="42" spans="1:19">
      <c r="A42" s="7">
        <v>34</v>
      </c>
      <c r="B42" s="4">
        <v>44965</v>
      </c>
      <c r="C42" s="44">
        <v>1</v>
      </c>
      <c r="D42" s="54">
        <v>1.27</v>
      </c>
      <c r="E42" s="55">
        <v>1.5</v>
      </c>
      <c r="F42" s="74">
        <v>0</v>
      </c>
      <c r="G42" s="20">
        <f t="shared" si="2"/>
        <v>106148.47600209182</v>
      </c>
      <c r="H42" s="20">
        <f t="shared" si="3"/>
        <v>177219.60972424207</v>
      </c>
      <c r="I42" s="20">
        <f t="shared" si="4"/>
        <v>179084.7696542854</v>
      </c>
      <c r="J42" s="41">
        <f t="shared" si="8"/>
        <v>3067.5795010719148</v>
      </c>
      <c r="K42" s="42">
        <f t="shared" si="9"/>
        <v>5087.6442983035995</v>
      </c>
      <c r="L42" s="43">
        <f t="shared" si="10"/>
        <v>5372.5430896285616</v>
      </c>
      <c r="M42" s="41">
        <f>IF(D42="","",J42*D42)</f>
        <v>3895.8259663613317</v>
      </c>
      <c r="N42" s="42">
        <f t="shared" si="6"/>
        <v>7631.4664474553992</v>
      </c>
      <c r="O42" s="43">
        <f t="shared" si="7"/>
        <v>0</v>
      </c>
      <c r="P42" s="80">
        <v>44966</v>
      </c>
      <c r="Q42" s="80" t="s">
        <v>53</v>
      </c>
      <c r="R42" s="80" t="s">
        <v>54</v>
      </c>
    </row>
    <row r="43" spans="1:19">
      <c r="A43">
        <v>35</v>
      </c>
      <c r="B43" s="4">
        <v>44979</v>
      </c>
      <c r="C43" s="44">
        <v>2</v>
      </c>
      <c r="D43" s="54">
        <v>-1</v>
      </c>
      <c r="E43" s="55">
        <v>0</v>
      </c>
      <c r="F43" s="56">
        <v>0</v>
      </c>
      <c r="G43" s="20">
        <f>IF(D43="","",G42+M43)</f>
        <v>102964.02172202907</v>
      </c>
      <c r="H43" s="20">
        <f>IF(E43="","",H42+N43)</f>
        <v>177219.60972424207</v>
      </c>
      <c r="I43" s="20">
        <f>IF(F43="","",I42+O43)</f>
        <v>179084.7696542854</v>
      </c>
      <c r="J43" s="41">
        <f t="shared" si="8"/>
        <v>3184.4542800627546</v>
      </c>
      <c r="K43" s="42">
        <f t="shared" si="9"/>
        <v>5316.588291727262</v>
      </c>
      <c r="L43" s="43">
        <f t="shared" si="10"/>
        <v>5372.5430896285616</v>
      </c>
      <c r="M43" s="41">
        <f t="shared" si="5"/>
        <v>-3184.4542800627546</v>
      </c>
      <c r="N43" s="42">
        <f t="shared" si="6"/>
        <v>0</v>
      </c>
      <c r="O43" s="43">
        <f t="shared" si="7"/>
        <v>0</v>
      </c>
      <c r="P43" s="80">
        <v>44979</v>
      </c>
      <c r="Q43" s="80"/>
      <c r="R43" s="80"/>
    </row>
    <row r="44" spans="1:19">
      <c r="A44" s="7">
        <v>36</v>
      </c>
      <c r="B44" s="4">
        <v>44980</v>
      </c>
      <c r="C44" s="44">
        <v>1</v>
      </c>
      <c r="D44" s="54">
        <v>1.27</v>
      </c>
      <c r="E44" s="55">
        <v>1.5</v>
      </c>
      <c r="F44" s="56">
        <v>2</v>
      </c>
      <c r="G44" s="20">
        <f t="shared" ref="G44:G56" si="11">IF(D44="","",G43+M44)</f>
        <v>106886.95094963837</v>
      </c>
      <c r="H44" s="20">
        <f t="shared" ref="H44:H56" si="12">IF(E44="","",H43+N44)</f>
        <v>185194.49216183295</v>
      </c>
      <c r="I44" s="20">
        <f t="shared" ref="I44:I56" si="13">IF(F44="","",I43+O44)</f>
        <v>189829.85583354253</v>
      </c>
      <c r="J44" s="41">
        <f>IF(G43="","",G43*0.03)</f>
        <v>3088.920651660872</v>
      </c>
      <c r="K44" s="42">
        <f t="shared" si="9"/>
        <v>5316.588291727262</v>
      </c>
      <c r="L44" s="43">
        <f t="shared" si="10"/>
        <v>5372.5430896285616</v>
      </c>
      <c r="M44" s="41">
        <f>IF(D44="","",J44*D44)</f>
        <v>3922.9292276093074</v>
      </c>
      <c r="N44" s="42">
        <f t="shared" si="6"/>
        <v>7974.8824375908935</v>
      </c>
      <c r="O44" s="43">
        <f t="shared" si="7"/>
        <v>10745.086179257123</v>
      </c>
      <c r="P44" s="80">
        <v>44980</v>
      </c>
      <c r="Q44" s="80" t="s">
        <v>53</v>
      </c>
      <c r="R44" s="80" t="s">
        <v>53</v>
      </c>
    </row>
    <row r="45" spans="1:19">
      <c r="A45" s="7">
        <v>37</v>
      </c>
      <c r="B45" s="4">
        <v>44985</v>
      </c>
      <c r="C45" s="44">
        <v>1</v>
      </c>
      <c r="D45" s="54">
        <v>1.27</v>
      </c>
      <c r="E45" s="55">
        <v>1.5</v>
      </c>
      <c r="F45" s="56">
        <v>2</v>
      </c>
      <c r="G45" s="20">
        <f t="shared" si="11"/>
        <v>110959.34378081959</v>
      </c>
      <c r="H45" s="20">
        <f t="shared" si="12"/>
        <v>193528.24430911543</v>
      </c>
      <c r="I45" s="20">
        <f t="shared" si="13"/>
        <v>201219.64718355509</v>
      </c>
      <c r="J45" s="41">
        <f t="shared" si="8"/>
        <v>3206.608528489151</v>
      </c>
      <c r="K45" s="42">
        <f t="shared" si="9"/>
        <v>5555.834764854988</v>
      </c>
      <c r="L45" s="43">
        <f t="shared" si="10"/>
        <v>5694.8956750062762</v>
      </c>
      <c r="M45" s="41">
        <f t="shared" si="5"/>
        <v>4072.3928311812219</v>
      </c>
      <c r="N45" s="42">
        <f t="shared" si="6"/>
        <v>8333.752147282481</v>
      </c>
      <c r="O45" s="43">
        <f t="shared" si="7"/>
        <v>11389.791350012552</v>
      </c>
      <c r="P45" s="80" t="s">
        <v>52</v>
      </c>
      <c r="Q45" s="80" t="s">
        <v>53</v>
      </c>
      <c r="R45" s="80" t="s">
        <v>53</v>
      </c>
    </row>
    <row r="46" spans="1:19">
      <c r="A46" s="7">
        <v>38</v>
      </c>
      <c r="B46" s="4">
        <v>44992</v>
      </c>
      <c r="C46" s="44">
        <v>2</v>
      </c>
      <c r="D46" s="54">
        <v>1.27</v>
      </c>
      <c r="E46" s="55">
        <v>1.5</v>
      </c>
      <c r="F46" s="56">
        <v>2</v>
      </c>
      <c r="G46" s="20">
        <f t="shared" si="11"/>
        <v>115186.89477886881</v>
      </c>
      <c r="H46" s="20">
        <f t="shared" si="12"/>
        <v>202237.01530302563</v>
      </c>
      <c r="I46" s="20">
        <f t="shared" si="13"/>
        <v>213292.82601456839</v>
      </c>
      <c r="J46" s="41">
        <f t="shared" si="8"/>
        <v>3328.7803134245873</v>
      </c>
      <c r="K46" s="42">
        <f t="shared" si="9"/>
        <v>5805.8473292734625</v>
      </c>
      <c r="L46" s="43">
        <f t="shared" si="10"/>
        <v>6036.5894155066526</v>
      </c>
      <c r="M46" s="41">
        <f t="shared" si="5"/>
        <v>4227.5509980492261</v>
      </c>
      <c r="N46" s="42">
        <f t="shared" si="6"/>
        <v>8708.7709939101933</v>
      </c>
      <c r="O46" s="43">
        <f t="shared" si="7"/>
        <v>12073.178831013305</v>
      </c>
      <c r="P46" s="80">
        <v>44992</v>
      </c>
      <c r="Q46" s="80" t="s">
        <v>53</v>
      </c>
      <c r="R46" s="80" t="s">
        <v>64</v>
      </c>
    </row>
    <row r="47" spans="1:19">
      <c r="A47" s="7">
        <v>39</v>
      </c>
      <c r="B47" s="4">
        <v>44994</v>
      </c>
      <c r="C47" s="44">
        <v>2</v>
      </c>
      <c r="D47" s="54">
        <v>0</v>
      </c>
      <c r="E47" s="55">
        <v>0</v>
      </c>
      <c r="F47" s="56">
        <v>0</v>
      </c>
      <c r="G47" s="20">
        <f t="shared" si="11"/>
        <v>115186.89477886881</v>
      </c>
      <c r="H47" s="20">
        <f t="shared" si="12"/>
        <v>202237.01530302563</v>
      </c>
      <c r="I47" s="20">
        <f t="shared" si="13"/>
        <v>213292.82601456839</v>
      </c>
      <c r="J47" s="41">
        <f t="shared" si="8"/>
        <v>3455.6068433660644</v>
      </c>
      <c r="K47" s="42">
        <f t="shared" si="9"/>
        <v>6067.1104590907689</v>
      </c>
      <c r="L47" s="43">
        <f t="shared" si="10"/>
        <v>6398.7847804370513</v>
      </c>
      <c r="M47" s="41">
        <f t="shared" si="5"/>
        <v>0</v>
      </c>
      <c r="N47" s="42">
        <f t="shared" si="6"/>
        <v>0</v>
      </c>
      <c r="O47" s="43">
        <f t="shared" si="7"/>
        <v>0</v>
      </c>
      <c r="P47" s="80"/>
      <c r="Q47" s="80"/>
      <c r="R47" s="80"/>
      <c r="S47" s="82">
        <v>44994</v>
      </c>
    </row>
    <row r="48" spans="1:19">
      <c r="A48" s="7">
        <v>40</v>
      </c>
      <c r="B48" s="4">
        <v>44999</v>
      </c>
      <c r="C48" s="44">
        <v>1</v>
      </c>
      <c r="D48" s="54">
        <v>0</v>
      </c>
      <c r="E48" s="55">
        <v>0</v>
      </c>
      <c r="F48" s="56">
        <v>0</v>
      </c>
      <c r="G48" s="20">
        <f t="shared" si="11"/>
        <v>115186.89477886881</v>
      </c>
      <c r="H48" s="20">
        <f t="shared" si="12"/>
        <v>202237.01530302563</v>
      </c>
      <c r="I48" s="20">
        <f t="shared" si="13"/>
        <v>213292.82601456839</v>
      </c>
      <c r="J48" s="41">
        <f t="shared" si="8"/>
        <v>3455.6068433660644</v>
      </c>
      <c r="K48" s="42">
        <f t="shared" si="9"/>
        <v>6067.1104590907689</v>
      </c>
      <c r="L48" s="43">
        <f t="shared" si="10"/>
        <v>6398.7847804370513</v>
      </c>
      <c r="M48" s="41">
        <f t="shared" si="5"/>
        <v>0</v>
      </c>
      <c r="N48" s="42">
        <f t="shared" si="6"/>
        <v>0</v>
      </c>
      <c r="O48" s="43">
        <f t="shared" si="7"/>
        <v>0</v>
      </c>
      <c r="P48" s="80"/>
      <c r="Q48" s="80"/>
      <c r="R48" s="80"/>
      <c r="S48" s="82">
        <v>44999</v>
      </c>
    </row>
    <row r="49" spans="1:19">
      <c r="A49" s="7">
        <v>41</v>
      </c>
      <c r="B49" s="4">
        <v>45001</v>
      </c>
      <c r="C49" s="44">
        <v>2</v>
      </c>
      <c r="D49" s="54">
        <v>0</v>
      </c>
      <c r="E49" s="55">
        <v>0</v>
      </c>
      <c r="F49" s="56">
        <v>0</v>
      </c>
      <c r="G49" s="20">
        <f t="shared" si="11"/>
        <v>115186.89477886881</v>
      </c>
      <c r="H49" s="20">
        <f t="shared" si="12"/>
        <v>202237.01530302563</v>
      </c>
      <c r="I49" s="20">
        <f t="shared" si="13"/>
        <v>213292.82601456839</v>
      </c>
      <c r="J49" s="41">
        <f t="shared" si="8"/>
        <v>3455.6068433660644</v>
      </c>
      <c r="K49" s="42">
        <f t="shared" si="9"/>
        <v>6067.1104590907689</v>
      </c>
      <c r="L49" s="43">
        <f t="shared" si="10"/>
        <v>6398.7847804370513</v>
      </c>
      <c r="M49" s="41">
        <f t="shared" si="5"/>
        <v>0</v>
      </c>
      <c r="N49" s="42">
        <f t="shared" si="6"/>
        <v>0</v>
      </c>
      <c r="O49" s="43">
        <f t="shared" si="7"/>
        <v>0</v>
      </c>
      <c r="P49" s="80"/>
      <c r="Q49" s="80"/>
      <c r="R49" s="80"/>
      <c r="S49" s="82">
        <v>45001</v>
      </c>
    </row>
    <row r="50" spans="1:19">
      <c r="A50" s="7">
        <v>42</v>
      </c>
      <c r="B50" s="4">
        <v>45007</v>
      </c>
      <c r="C50" s="44">
        <v>1</v>
      </c>
      <c r="D50" s="54">
        <v>-1</v>
      </c>
      <c r="E50" s="55">
        <v>0</v>
      </c>
      <c r="F50" s="56">
        <v>0</v>
      </c>
      <c r="G50" s="20">
        <f t="shared" si="11"/>
        <v>111731.28793550274</v>
      </c>
      <c r="H50" s="20">
        <f t="shared" si="12"/>
        <v>202237.01530302563</v>
      </c>
      <c r="I50" s="20">
        <f t="shared" si="13"/>
        <v>213292.82601456839</v>
      </c>
      <c r="J50" s="41">
        <f t="shared" si="8"/>
        <v>3455.6068433660644</v>
      </c>
      <c r="K50" s="42">
        <f t="shared" si="9"/>
        <v>6067.1104590907689</v>
      </c>
      <c r="L50" s="43">
        <f t="shared" si="10"/>
        <v>6398.7847804370513</v>
      </c>
      <c r="M50" s="41">
        <f t="shared" si="5"/>
        <v>-3455.6068433660644</v>
      </c>
      <c r="N50" s="42">
        <f t="shared" si="6"/>
        <v>0</v>
      </c>
      <c r="O50" s="43">
        <f t="shared" si="7"/>
        <v>0</v>
      </c>
      <c r="P50" s="80"/>
      <c r="Q50" s="80"/>
      <c r="R50" s="80"/>
      <c r="S50" s="82" t="s">
        <v>52</v>
      </c>
    </row>
    <row r="51" spans="1:19">
      <c r="A51" s="7">
        <v>43</v>
      </c>
      <c r="B51" s="4">
        <v>45008</v>
      </c>
      <c r="C51" s="44">
        <v>2</v>
      </c>
      <c r="D51" s="54">
        <v>-1</v>
      </c>
      <c r="E51" s="55">
        <v>0</v>
      </c>
      <c r="F51" s="74">
        <v>0</v>
      </c>
      <c r="G51" s="20">
        <f t="shared" si="11"/>
        <v>108379.34929743766</v>
      </c>
      <c r="H51" s="20">
        <f t="shared" si="12"/>
        <v>202237.01530302563</v>
      </c>
      <c r="I51" s="20">
        <f t="shared" si="13"/>
        <v>213292.82601456839</v>
      </c>
      <c r="J51" s="41">
        <f t="shared" si="8"/>
        <v>3351.9386380650822</v>
      </c>
      <c r="K51" s="42">
        <f t="shared" si="9"/>
        <v>6067.1104590907689</v>
      </c>
      <c r="L51" s="43">
        <f t="shared" si="10"/>
        <v>6398.7847804370513</v>
      </c>
      <c r="M51" s="41">
        <f t="shared" si="5"/>
        <v>-3351.9386380650822</v>
      </c>
      <c r="N51" s="42">
        <f t="shared" si="6"/>
        <v>0</v>
      </c>
      <c r="O51" s="43">
        <f t="shared" si="7"/>
        <v>0</v>
      </c>
      <c r="P51" s="80" t="s">
        <v>65</v>
      </c>
      <c r="Q51" s="80"/>
      <c r="R51" s="80"/>
    </row>
    <row r="52" spans="1:19">
      <c r="A52" s="7">
        <v>44</v>
      </c>
      <c r="B52" s="4">
        <v>45016</v>
      </c>
      <c r="C52" s="44">
        <v>1</v>
      </c>
      <c r="D52" s="54">
        <v>-1</v>
      </c>
      <c r="E52" s="55">
        <v>0</v>
      </c>
      <c r="F52" s="56">
        <v>0</v>
      </c>
      <c r="G52" s="20">
        <f t="shared" si="11"/>
        <v>105127.96881851452</v>
      </c>
      <c r="H52" s="20">
        <f t="shared" si="12"/>
        <v>202237.01530302563</v>
      </c>
      <c r="I52" s="20">
        <f t="shared" si="13"/>
        <v>213292.82601456839</v>
      </c>
      <c r="J52" s="41">
        <f t="shared" si="8"/>
        <v>3251.3804789231294</v>
      </c>
      <c r="K52" s="42">
        <f t="shared" si="9"/>
        <v>6067.1104590907689</v>
      </c>
      <c r="L52" s="43">
        <f t="shared" si="10"/>
        <v>6398.7847804370513</v>
      </c>
      <c r="M52" s="41">
        <f t="shared" si="5"/>
        <v>-3251.3804789231294</v>
      </c>
      <c r="N52" s="42">
        <f t="shared" si="6"/>
        <v>0</v>
      </c>
      <c r="O52" s="43">
        <f t="shared" si="7"/>
        <v>0</v>
      </c>
      <c r="P52" s="80"/>
      <c r="Q52" s="80"/>
      <c r="R52" s="80"/>
    </row>
    <row r="53" spans="1:19">
      <c r="A53" s="7">
        <v>45</v>
      </c>
      <c r="B53" s="4">
        <v>45024</v>
      </c>
      <c r="C53" s="44">
        <v>1</v>
      </c>
      <c r="D53" s="54">
        <v>1.27</v>
      </c>
      <c r="E53" s="55">
        <v>1.5</v>
      </c>
      <c r="F53" s="56">
        <v>2</v>
      </c>
      <c r="G53" s="20">
        <f t="shared" si="11"/>
        <v>109133.34443049993</v>
      </c>
      <c r="H53" s="20">
        <f t="shared" si="12"/>
        <v>211337.68099166179</v>
      </c>
      <c r="I53" s="20">
        <f t="shared" si="13"/>
        <v>226090.3955754425</v>
      </c>
      <c r="J53" s="41">
        <f t="shared" si="8"/>
        <v>3153.8390645554355</v>
      </c>
      <c r="K53" s="42">
        <f t="shared" si="9"/>
        <v>6067.1104590907689</v>
      </c>
      <c r="L53" s="43">
        <f t="shared" si="10"/>
        <v>6398.7847804370513</v>
      </c>
      <c r="M53" s="41">
        <f t="shared" si="5"/>
        <v>4005.3756119854029</v>
      </c>
      <c r="N53" s="42">
        <f t="shared" si="6"/>
        <v>9100.6656886361525</v>
      </c>
      <c r="O53" s="43">
        <f t="shared" si="7"/>
        <v>12797.569560874103</v>
      </c>
      <c r="P53" s="80">
        <v>45026</v>
      </c>
      <c r="Q53" s="80" t="s">
        <v>53</v>
      </c>
      <c r="R53" s="80" t="s">
        <v>66</v>
      </c>
    </row>
    <row r="54" spans="1:19">
      <c r="A54" s="7">
        <v>46</v>
      </c>
      <c r="B54" s="4">
        <v>45033</v>
      </c>
      <c r="C54" s="44">
        <v>1</v>
      </c>
      <c r="D54" s="54">
        <v>0</v>
      </c>
      <c r="E54" s="55">
        <v>0</v>
      </c>
      <c r="F54" s="56">
        <v>0</v>
      </c>
      <c r="G54" s="20">
        <f t="shared" si="11"/>
        <v>109133.34443049993</v>
      </c>
      <c r="H54" s="20">
        <f t="shared" si="12"/>
        <v>211337.68099166179</v>
      </c>
      <c r="I54" s="20">
        <f t="shared" si="13"/>
        <v>226090.3955754425</v>
      </c>
      <c r="J54" s="41">
        <f t="shared" si="8"/>
        <v>3274.0003329149977</v>
      </c>
      <c r="K54" s="42">
        <f t="shared" si="9"/>
        <v>6340.1304297498536</v>
      </c>
      <c r="L54" s="43">
        <f t="shared" si="10"/>
        <v>6782.7118672632751</v>
      </c>
      <c r="M54" s="41">
        <f t="shared" si="5"/>
        <v>0</v>
      </c>
      <c r="N54" s="42">
        <f t="shared" si="6"/>
        <v>0</v>
      </c>
      <c r="O54" s="43">
        <f t="shared" si="7"/>
        <v>0</v>
      </c>
      <c r="P54" s="80"/>
      <c r="Q54" s="80"/>
      <c r="R54" s="80"/>
    </row>
    <row r="55" spans="1:19">
      <c r="A55" s="7">
        <v>47</v>
      </c>
      <c r="B55" s="4">
        <v>45036</v>
      </c>
      <c r="C55" s="44">
        <v>2</v>
      </c>
      <c r="D55" s="54">
        <v>1.27</v>
      </c>
      <c r="E55" s="55">
        <v>1.5</v>
      </c>
      <c r="F55" s="56">
        <v>2</v>
      </c>
      <c r="G55" s="20">
        <f t="shared" si="11"/>
        <v>113291.32485330198</v>
      </c>
      <c r="H55" s="20">
        <f t="shared" si="12"/>
        <v>220847.87663628659</v>
      </c>
      <c r="I55" s="20">
        <f t="shared" si="13"/>
        <v>239655.81930996905</v>
      </c>
      <c r="J55" s="41">
        <f t="shared" si="8"/>
        <v>3274.0003329149977</v>
      </c>
      <c r="K55" s="42">
        <f t="shared" si="9"/>
        <v>6340.1304297498536</v>
      </c>
      <c r="L55" s="43">
        <f t="shared" si="10"/>
        <v>6782.7118672632751</v>
      </c>
      <c r="M55" s="41">
        <f t="shared" si="5"/>
        <v>4157.9804228020475</v>
      </c>
      <c r="N55" s="42">
        <f t="shared" si="6"/>
        <v>9510.1956446247805</v>
      </c>
      <c r="O55" s="43">
        <f t="shared" si="7"/>
        <v>13565.42373452655</v>
      </c>
      <c r="P55" s="80"/>
      <c r="Q55" s="80"/>
      <c r="R55" s="80"/>
    </row>
    <row r="56" spans="1:19">
      <c r="A56" s="7">
        <v>48</v>
      </c>
      <c r="B56" s="4">
        <v>45041</v>
      </c>
      <c r="C56" s="44">
        <v>2</v>
      </c>
      <c r="D56" s="54">
        <v>1.27</v>
      </c>
      <c r="E56" s="55">
        <v>1.5</v>
      </c>
      <c r="F56" s="56">
        <v>0</v>
      </c>
      <c r="G56" s="20">
        <f t="shared" si="11"/>
        <v>117607.72433021279</v>
      </c>
      <c r="H56" s="20">
        <f t="shared" si="12"/>
        <v>230786.03108491949</v>
      </c>
      <c r="I56" s="20">
        <f t="shared" si="13"/>
        <v>239655.81930996905</v>
      </c>
      <c r="J56" s="41">
        <f t="shared" si="8"/>
        <v>3398.7397455990595</v>
      </c>
      <c r="K56" s="42">
        <f t="shared" si="9"/>
        <v>6625.4362990885975</v>
      </c>
      <c r="L56" s="43">
        <f t="shared" si="10"/>
        <v>7189.6745792990714</v>
      </c>
      <c r="M56" s="41">
        <f t="shared" si="5"/>
        <v>4316.3994769108058</v>
      </c>
      <c r="N56" s="42">
        <f t="shared" si="6"/>
        <v>9938.1544486328967</v>
      </c>
      <c r="O56" s="43">
        <f t="shared" si="7"/>
        <v>0</v>
      </c>
      <c r="P56" s="80"/>
      <c r="Q56" s="80"/>
      <c r="R56" s="80"/>
    </row>
    <row r="57" spans="1:19">
      <c r="A57" s="7">
        <v>49</v>
      </c>
      <c r="B57" s="4">
        <v>45042</v>
      </c>
      <c r="C57" s="44">
        <v>2</v>
      </c>
      <c r="D57" s="54">
        <v>1.27</v>
      </c>
      <c r="E57" s="55">
        <v>1.5</v>
      </c>
      <c r="F57" s="56">
        <v>0</v>
      </c>
      <c r="G57" s="20">
        <f t="shared" ref="G57:G61" si="14">IF(D57="","",G56+M57)</f>
        <v>122088.5786271939</v>
      </c>
      <c r="H57" s="20">
        <f t="shared" ref="H57:H61" si="15">IF(E57="","",H56+N57)</f>
        <v>241171.40248374088</v>
      </c>
      <c r="I57" s="20">
        <f t="shared" ref="I57:I61" si="16">IF(F57="","",I56+O57)</f>
        <v>239655.81930996905</v>
      </c>
      <c r="J57" s="41">
        <f t="shared" ref="J57:J61" si="17">IF(G56="","",G56*0.03)</f>
        <v>3528.2317299063834</v>
      </c>
      <c r="K57" s="42">
        <f t="shared" ref="K57:K61" si="18">IF(H56="","",H56*0.03)</f>
        <v>6923.5809325475848</v>
      </c>
      <c r="L57" s="43">
        <f t="shared" ref="L57:L61" si="19">IF(I56="","",I56*0.03)</f>
        <v>7189.6745792990714</v>
      </c>
      <c r="M57" s="41">
        <f t="shared" ref="M57:M61" si="20">IF(D57="","",J57*D57)</f>
        <v>4480.8542969811069</v>
      </c>
      <c r="N57" s="42">
        <f t="shared" ref="N57:N61" si="21">IF(E57="","",K57*E57)</f>
        <v>10385.371398821377</v>
      </c>
      <c r="O57" s="43">
        <f t="shared" ref="O57:O61" si="22">IF(F57="","",L57*F57)</f>
        <v>0</v>
      </c>
      <c r="P57" s="80"/>
      <c r="Q57" s="80"/>
      <c r="R57" s="80"/>
    </row>
    <row r="58" spans="1:19">
      <c r="A58" s="7">
        <v>50</v>
      </c>
      <c r="B58" s="4">
        <v>45049</v>
      </c>
      <c r="C58" s="44">
        <v>2</v>
      </c>
      <c r="D58" s="54">
        <v>1.27</v>
      </c>
      <c r="E58" s="55">
        <v>1.5</v>
      </c>
      <c r="F58" s="56">
        <v>2</v>
      </c>
      <c r="G58" s="20">
        <f t="shared" si="14"/>
        <v>126740.15347288999</v>
      </c>
      <c r="H58" s="20">
        <f t="shared" si="15"/>
        <v>252024.11559550921</v>
      </c>
      <c r="I58" s="20">
        <f t="shared" si="16"/>
        <v>254035.16846856719</v>
      </c>
      <c r="J58" s="41">
        <f t="shared" si="17"/>
        <v>3662.6573588158167</v>
      </c>
      <c r="K58" s="42">
        <f t="shared" si="18"/>
        <v>7235.1420745122259</v>
      </c>
      <c r="L58" s="43">
        <f t="shared" si="19"/>
        <v>7189.6745792990714</v>
      </c>
      <c r="M58" s="41">
        <f t="shared" si="20"/>
        <v>4651.5748456960873</v>
      </c>
      <c r="N58" s="42">
        <f t="shared" si="21"/>
        <v>10852.713111768338</v>
      </c>
      <c r="O58" s="43">
        <f t="shared" si="22"/>
        <v>14379.349158598143</v>
      </c>
      <c r="P58" s="80">
        <v>45050</v>
      </c>
      <c r="Q58" s="80" t="s">
        <v>53</v>
      </c>
      <c r="R58" s="80">
        <v>45050</v>
      </c>
    </row>
    <row r="59" spans="1:19">
      <c r="A59" s="7">
        <v>51</v>
      </c>
      <c r="B59" s="4">
        <v>45051</v>
      </c>
      <c r="C59" s="44">
        <v>2</v>
      </c>
      <c r="D59" s="54">
        <v>-1</v>
      </c>
      <c r="E59" s="55">
        <v>0</v>
      </c>
      <c r="F59" s="56">
        <v>0</v>
      </c>
      <c r="G59" s="20">
        <f t="shared" si="14"/>
        <v>122937.94886870329</v>
      </c>
      <c r="H59" s="20">
        <f t="shared" si="15"/>
        <v>252024.11559550921</v>
      </c>
      <c r="I59" s="20">
        <f t="shared" si="16"/>
        <v>254035.16846856719</v>
      </c>
      <c r="J59" s="41">
        <f t="shared" si="17"/>
        <v>3802.2046041866993</v>
      </c>
      <c r="K59" s="42">
        <f t="shared" si="18"/>
        <v>7560.7234678652758</v>
      </c>
      <c r="L59" s="43">
        <f t="shared" si="19"/>
        <v>7621.0550540570157</v>
      </c>
      <c r="M59" s="41">
        <f t="shared" si="20"/>
        <v>-3802.2046041866993</v>
      </c>
      <c r="N59" s="42">
        <f t="shared" si="21"/>
        <v>0</v>
      </c>
      <c r="O59" s="43">
        <f t="shared" si="22"/>
        <v>0</v>
      </c>
      <c r="P59" s="80"/>
      <c r="Q59" s="80"/>
      <c r="R59" s="80"/>
    </row>
    <row r="60" spans="1:19">
      <c r="A60" s="7">
        <v>52</v>
      </c>
      <c r="B60" s="4">
        <v>45055</v>
      </c>
      <c r="C60" s="44">
        <v>2</v>
      </c>
      <c r="D60" s="54">
        <v>0</v>
      </c>
      <c r="E60" s="55">
        <v>0</v>
      </c>
      <c r="F60" s="56">
        <v>0</v>
      </c>
      <c r="G60" s="20">
        <f t="shared" si="14"/>
        <v>122937.94886870329</v>
      </c>
      <c r="H60" s="20">
        <f t="shared" si="15"/>
        <v>252024.11559550921</v>
      </c>
      <c r="I60" s="20">
        <f t="shared" si="16"/>
        <v>254035.16846856719</v>
      </c>
      <c r="J60" s="41">
        <f t="shared" si="17"/>
        <v>3688.1384660610984</v>
      </c>
      <c r="K60" s="42">
        <f t="shared" si="18"/>
        <v>7560.7234678652758</v>
      </c>
      <c r="L60" s="43">
        <f t="shared" si="19"/>
        <v>7621.0550540570157</v>
      </c>
      <c r="M60" s="41">
        <f t="shared" si="20"/>
        <v>0</v>
      </c>
      <c r="N60" s="42">
        <f t="shared" si="21"/>
        <v>0</v>
      </c>
      <c r="O60" s="43">
        <f t="shared" si="22"/>
        <v>0</v>
      </c>
      <c r="P60" s="80"/>
      <c r="Q60" s="80"/>
      <c r="R60" s="80"/>
    </row>
    <row r="61" spans="1:19">
      <c r="A61" s="7">
        <v>53</v>
      </c>
      <c r="B61" s="4">
        <v>45055</v>
      </c>
      <c r="C61" s="44">
        <v>1</v>
      </c>
      <c r="D61" s="54">
        <v>1.27</v>
      </c>
      <c r="E61" s="55">
        <v>1.5</v>
      </c>
      <c r="F61" s="56">
        <v>2</v>
      </c>
      <c r="G61" s="20">
        <f t="shared" si="14"/>
        <v>127621.88472060088</v>
      </c>
      <c r="H61" s="20">
        <f t="shared" si="15"/>
        <v>263365.20079730713</v>
      </c>
      <c r="I61" s="20">
        <f t="shared" si="16"/>
        <v>269277.27857668122</v>
      </c>
      <c r="J61" s="41">
        <f t="shared" si="17"/>
        <v>3688.1384660610984</v>
      </c>
      <c r="K61" s="42">
        <f t="shared" si="18"/>
        <v>7560.7234678652758</v>
      </c>
      <c r="L61" s="43">
        <f t="shared" si="19"/>
        <v>7621.0550540570157</v>
      </c>
      <c r="M61" s="41">
        <f t="shared" si="20"/>
        <v>4683.9358518975951</v>
      </c>
      <c r="N61" s="42">
        <f t="shared" si="21"/>
        <v>11341.085201797914</v>
      </c>
      <c r="O61" s="43">
        <f t="shared" si="22"/>
        <v>15242.110108114031</v>
      </c>
      <c r="P61" s="80">
        <v>45056</v>
      </c>
      <c r="Q61" s="80" t="s">
        <v>52</v>
      </c>
      <c r="R61" s="80" t="s">
        <v>53</v>
      </c>
    </row>
    <row r="62" spans="1:19">
      <c r="A62" s="7">
        <v>54</v>
      </c>
      <c r="B62" s="4">
        <v>45056</v>
      </c>
      <c r="C62" s="44">
        <v>1</v>
      </c>
      <c r="D62" s="54">
        <v>-1</v>
      </c>
      <c r="E62" s="55">
        <v>0</v>
      </c>
      <c r="F62" s="56">
        <v>0</v>
      </c>
      <c r="G62" s="20">
        <f t="shared" ref="G62:G65" si="23">IF(D62="","",G61+M62)</f>
        <v>123793.22817898286</v>
      </c>
      <c r="H62" s="20">
        <f t="shared" ref="H62:H65" si="24">IF(E62="","",H61+N62)</f>
        <v>263365.20079730713</v>
      </c>
      <c r="I62" s="20">
        <f t="shared" ref="I62:I65" si="25">IF(F62="","",I61+O62)</f>
        <v>269277.27857668122</v>
      </c>
      <c r="J62" s="41">
        <f t="shared" ref="J62:J65" si="26">IF(G61="","",G61*0.03)</f>
        <v>3828.656541618026</v>
      </c>
      <c r="K62" s="42">
        <f t="shared" ref="K62:K65" si="27">IF(H61="","",H61*0.03)</f>
        <v>7900.9560239192133</v>
      </c>
      <c r="L62" s="43">
        <f t="shared" ref="L62:L65" si="28">IF(I61="","",I61*0.03)</f>
        <v>8078.3183573004362</v>
      </c>
      <c r="M62" s="41">
        <f t="shared" ref="M62:M65" si="29">IF(D62="","",J62*D62)</f>
        <v>-3828.656541618026</v>
      </c>
      <c r="N62" s="42">
        <f t="shared" ref="N62:N65" si="30">IF(E62="","",K62*E62)</f>
        <v>0</v>
      </c>
      <c r="O62" s="43">
        <f t="shared" ref="O62:O65" si="31">IF(F62="","",L62*F62)</f>
        <v>0</v>
      </c>
      <c r="P62" s="80"/>
      <c r="Q62" s="80"/>
      <c r="R62" s="80"/>
    </row>
    <row r="63" spans="1:19">
      <c r="A63" s="7">
        <v>55</v>
      </c>
      <c r="B63" s="4">
        <v>45061</v>
      </c>
      <c r="C63" s="44">
        <v>1</v>
      </c>
      <c r="D63" s="54">
        <v>1.27</v>
      </c>
      <c r="E63" s="55">
        <v>1.5</v>
      </c>
      <c r="F63" s="56">
        <v>2</v>
      </c>
      <c r="G63" s="20">
        <f t="shared" si="23"/>
        <v>128509.7501726021</v>
      </c>
      <c r="H63" s="20">
        <f t="shared" si="24"/>
        <v>275216.63483318593</v>
      </c>
      <c r="I63" s="20">
        <f t="shared" si="25"/>
        <v>285433.91529128212</v>
      </c>
      <c r="J63" s="41">
        <f t="shared" si="26"/>
        <v>3713.7968453694857</v>
      </c>
      <c r="K63" s="42">
        <f t="shared" si="27"/>
        <v>7900.9560239192133</v>
      </c>
      <c r="L63" s="43">
        <f t="shared" si="28"/>
        <v>8078.3183573004362</v>
      </c>
      <c r="M63" s="41">
        <f t="shared" si="29"/>
        <v>4716.521993619247</v>
      </c>
      <c r="N63" s="42">
        <f t="shared" si="30"/>
        <v>11851.434035878819</v>
      </c>
      <c r="O63" s="43">
        <f t="shared" si="31"/>
        <v>16156.636714600872</v>
      </c>
      <c r="P63" s="80">
        <v>45061</v>
      </c>
      <c r="Q63" s="80" t="s">
        <v>52</v>
      </c>
      <c r="R63" s="80" t="s">
        <v>67</v>
      </c>
    </row>
    <row r="64" spans="1:19">
      <c r="A64" s="7">
        <v>56</v>
      </c>
      <c r="B64" s="4">
        <v>45068</v>
      </c>
      <c r="C64" s="44">
        <v>1</v>
      </c>
      <c r="D64" s="54">
        <v>1.27</v>
      </c>
      <c r="E64" s="55">
        <v>1.5</v>
      </c>
      <c r="F64" s="56">
        <v>2</v>
      </c>
      <c r="G64" s="20">
        <f t="shared" si="23"/>
        <v>133405.97165417823</v>
      </c>
      <c r="H64" s="20">
        <f t="shared" si="24"/>
        <v>287601.38340067927</v>
      </c>
      <c r="I64" s="20">
        <f t="shared" si="25"/>
        <v>302559.95020875905</v>
      </c>
      <c r="J64" s="41">
        <f t="shared" si="26"/>
        <v>3855.292505178063</v>
      </c>
      <c r="K64" s="42">
        <f t="shared" si="27"/>
        <v>8256.4990449955785</v>
      </c>
      <c r="L64" s="43">
        <f t="shared" si="28"/>
        <v>8563.0174587384627</v>
      </c>
      <c r="M64" s="41">
        <f t="shared" si="29"/>
        <v>4896.2214815761399</v>
      </c>
      <c r="N64" s="42">
        <f t="shared" si="30"/>
        <v>12384.748567493367</v>
      </c>
      <c r="O64" s="43">
        <f t="shared" si="31"/>
        <v>17126.034917476925</v>
      </c>
      <c r="P64" s="80">
        <v>45070</v>
      </c>
      <c r="Q64" s="80">
        <v>45070</v>
      </c>
      <c r="R64" s="80">
        <v>45071</v>
      </c>
    </row>
    <row r="65" spans="1:19">
      <c r="A65" s="7">
        <v>57</v>
      </c>
      <c r="B65" s="4">
        <v>45076</v>
      </c>
      <c r="C65" s="44">
        <v>2</v>
      </c>
      <c r="D65" s="54">
        <v>1.27</v>
      </c>
      <c r="E65" s="55">
        <v>1.5</v>
      </c>
      <c r="F65" s="56">
        <v>2</v>
      </c>
      <c r="G65" s="20">
        <f t="shared" si="23"/>
        <v>138488.7391742024</v>
      </c>
      <c r="H65" s="20">
        <f t="shared" si="24"/>
        <v>300543.44565370982</v>
      </c>
      <c r="I65" s="20">
        <f t="shared" si="25"/>
        <v>320713.54722128459</v>
      </c>
      <c r="J65" s="41">
        <f t="shared" si="26"/>
        <v>4002.1791496253468</v>
      </c>
      <c r="K65" s="42">
        <f t="shared" si="27"/>
        <v>8628.0415020203782</v>
      </c>
      <c r="L65" s="43">
        <f t="shared" si="28"/>
        <v>9076.7985062627704</v>
      </c>
      <c r="M65" s="41">
        <f t="shared" si="29"/>
        <v>5082.7675200241902</v>
      </c>
      <c r="N65" s="42">
        <f t="shared" si="30"/>
        <v>12942.062253030566</v>
      </c>
      <c r="O65" s="43">
        <f t="shared" si="31"/>
        <v>18153.597012525541</v>
      </c>
      <c r="P65" s="80">
        <v>45077</v>
      </c>
      <c r="Q65" s="80" t="s">
        <v>53</v>
      </c>
      <c r="R65" s="80">
        <v>45078</v>
      </c>
    </row>
    <row r="66" spans="1:19">
      <c r="A66" s="7">
        <v>58</v>
      </c>
      <c r="B66" s="4">
        <v>45077</v>
      </c>
      <c r="C66" s="44">
        <v>2</v>
      </c>
      <c r="D66" s="54">
        <v>1.27</v>
      </c>
      <c r="E66" s="55">
        <v>1.5</v>
      </c>
      <c r="F66" s="56">
        <v>0</v>
      </c>
      <c r="G66" s="20">
        <f t="shared" ref="G66:G69" si="32">IF(D66="","",G65+M66)</f>
        <v>143765.16013673952</v>
      </c>
      <c r="H66" s="20">
        <f t="shared" ref="H66:H69" si="33">IF(E66="","",H65+N66)</f>
        <v>314067.90070812678</v>
      </c>
      <c r="I66" s="20">
        <f t="shared" ref="I66:I69" si="34">IF(F66="","",I65+O66)</f>
        <v>320713.54722128459</v>
      </c>
      <c r="J66" s="41">
        <f t="shared" ref="J66:J69" si="35">IF(G65="","",G65*0.03)</f>
        <v>4154.6621752260717</v>
      </c>
      <c r="K66" s="42">
        <f t="shared" ref="K66:K69" si="36">IF(H65="","",H65*0.03)</f>
        <v>9016.3033696112943</v>
      </c>
      <c r="L66" s="43">
        <f t="shared" ref="L66:L69" si="37">IF(I65="","",I65*0.03)</f>
        <v>9621.4064166385378</v>
      </c>
      <c r="M66" s="41">
        <f t="shared" ref="M66:M69" si="38">IF(D66="","",J66*D66)</f>
        <v>5276.4209625371113</v>
      </c>
      <c r="N66" s="42">
        <f t="shared" ref="N66:N69" si="39">IF(E66="","",K66*E66)</f>
        <v>13524.455054416941</v>
      </c>
      <c r="O66" s="43">
        <f t="shared" ref="O66:O69" si="40">IF(F66="","",L66*F66)</f>
        <v>0</v>
      </c>
      <c r="P66" s="80">
        <v>45078</v>
      </c>
      <c r="Q66" s="80"/>
      <c r="R66" s="80"/>
    </row>
    <row r="67" spans="1:19">
      <c r="A67" s="7">
        <v>59</v>
      </c>
      <c r="B67" s="4">
        <v>45096</v>
      </c>
      <c r="C67" s="44">
        <v>1</v>
      </c>
      <c r="D67" s="54">
        <v>1.27</v>
      </c>
      <c r="E67" s="55">
        <v>1.5</v>
      </c>
      <c r="F67" s="56">
        <v>2</v>
      </c>
      <c r="G67" s="20">
        <f t="shared" si="32"/>
        <v>149242.6127379493</v>
      </c>
      <c r="H67" s="20">
        <f t="shared" si="33"/>
        <v>328200.95623999246</v>
      </c>
      <c r="I67" s="20">
        <f t="shared" si="34"/>
        <v>339956.36005456169</v>
      </c>
      <c r="J67" s="41">
        <f t="shared" si="35"/>
        <v>4312.9548041021853</v>
      </c>
      <c r="K67" s="42">
        <f t="shared" si="36"/>
        <v>9422.0370212438029</v>
      </c>
      <c r="L67" s="43">
        <f t="shared" si="37"/>
        <v>9621.4064166385378</v>
      </c>
      <c r="M67" s="41">
        <f t="shared" si="38"/>
        <v>5477.4526012097758</v>
      </c>
      <c r="N67" s="42">
        <f t="shared" si="39"/>
        <v>14133.055531865704</v>
      </c>
      <c r="O67" s="43">
        <f t="shared" si="40"/>
        <v>19242.812833277076</v>
      </c>
      <c r="P67" s="80">
        <v>45097</v>
      </c>
      <c r="Q67" s="80" t="s">
        <v>53</v>
      </c>
      <c r="R67" s="80" t="s">
        <v>53</v>
      </c>
    </row>
    <row r="68" spans="1:19">
      <c r="A68" s="7">
        <v>60</v>
      </c>
      <c r="B68" s="4">
        <v>45103</v>
      </c>
      <c r="C68" s="44">
        <v>1</v>
      </c>
      <c r="D68" s="54">
        <v>-1</v>
      </c>
      <c r="E68" s="55">
        <v>0</v>
      </c>
      <c r="F68" s="56">
        <v>0</v>
      </c>
      <c r="G68" s="20">
        <f t="shared" si="32"/>
        <v>144765.33435581083</v>
      </c>
      <c r="H68" s="20">
        <f t="shared" si="33"/>
        <v>328200.95623999246</v>
      </c>
      <c r="I68" s="20">
        <f t="shared" si="34"/>
        <v>339956.36005456169</v>
      </c>
      <c r="J68" s="41">
        <f t="shared" si="35"/>
        <v>4477.2783821384792</v>
      </c>
      <c r="K68" s="42">
        <f t="shared" si="36"/>
        <v>9846.0286871997741</v>
      </c>
      <c r="L68" s="43">
        <f t="shared" si="37"/>
        <v>10198.690801636851</v>
      </c>
      <c r="M68" s="41">
        <f t="shared" si="38"/>
        <v>-4477.2783821384792</v>
      </c>
      <c r="N68" s="42">
        <f t="shared" si="39"/>
        <v>0</v>
      </c>
      <c r="O68" s="43">
        <f t="shared" si="40"/>
        <v>0</v>
      </c>
      <c r="P68" s="80"/>
      <c r="Q68" s="80"/>
      <c r="R68" s="80"/>
    </row>
    <row r="69" spans="1:19">
      <c r="A69" s="7">
        <v>61</v>
      </c>
      <c r="B69" s="4">
        <v>45105</v>
      </c>
      <c r="C69" s="44">
        <v>1</v>
      </c>
      <c r="D69" s="54">
        <v>1.27</v>
      </c>
      <c r="E69" s="55">
        <v>1.5</v>
      </c>
      <c r="F69" s="56">
        <v>2</v>
      </c>
      <c r="G69" s="20">
        <f t="shared" si="32"/>
        <v>150280.89359476723</v>
      </c>
      <c r="H69" s="20">
        <f t="shared" si="33"/>
        <v>342969.99927079212</v>
      </c>
      <c r="I69" s="20">
        <f t="shared" si="34"/>
        <v>360353.74165783537</v>
      </c>
      <c r="J69" s="41">
        <f t="shared" si="35"/>
        <v>4342.960030674325</v>
      </c>
      <c r="K69" s="42">
        <f t="shared" si="36"/>
        <v>9846.0286871997741</v>
      </c>
      <c r="L69" s="43">
        <f t="shared" si="37"/>
        <v>10198.690801636851</v>
      </c>
      <c r="M69" s="41">
        <f t="shared" si="38"/>
        <v>5515.5592389563926</v>
      </c>
      <c r="N69" s="42">
        <f t="shared" si="39"/>
        <v>14769.043030799661</v>
      </c>
      <c r="O69" s="43">
        <f t="shared" si="40"/>
        <v>20397.381603273701</v>
      </c>
      <c r="P69" s="80">
        <v>45105</v>
      </c>
      <c r="Q69" s="80" t="s">
        <v>52</v>
      </c>
      <c r="R69" s="80" t="s">
        <v>52</v>
      </c>
    </row>
    <row r="70" spans="1:19">
      <c r="A70" s="7">
        <v>62</v>
      </c>
      <c r="B70" s="4">
        <v>45111</v>
      </c>
      <c r="C70" s="44">
        <v>1</v>
      </c>
      <c r="D70" s="54">
        <v>0</v>
      </c>
      <c r="E70" s="55">
        <v>0</v>
      </c>
      <c r="F70" s="56">
        <v>0</v>
      </c>
      <c r="G70" s="20">
        <f t="shared" ref="G70:G73" si="41">IF(D70="","",G69+M70)</f>
        <v>150280.89359476723</v>
      </c>
      <c r="H70" s="20">
        <f t="shared" ref="H70:H73" si="42">IF(E70="","",H69+N70)</f>
        <v>342969.99927079212</v>
      </c>
      <c r="I70" s="20">
        <f t="shared" ref="I70:I73" si="43">IF(F70="","",I69+O70)</f>
        <v>360353.74165783537</v>
      </c>
      <c r="J70" s="41">
        <f t="shared" ref="J70:J73" si="44">IF(G69="","",G69*0.03)</f>
        <v>4508.4268078430168</v>
      </c>
      <c r="K70" s="42">
        <f t="shared" ref="K70:K73" si="45">IF(H69="","",H69*0.03)</f>
        <v>10289.099978123762</v>
      </c>
      <c r="L70" s="43">
        <f t="shared" ref="L70:L73" si="46">IF(I69="","",I69*0.03)</f>
        <v>10810.612249735061</v>
      </c>
      <c r="M70" s="41">
        <f t="shared" ref="M70:M73" si="47">IF(D70="","",J70*D70)</f>
        <v>0</v>
      </c>
      <c r="N70" s="42">
        <f t="shared" ref="N70:N73" si="48">IF(E70="","",K70*E70)</f>
        <v>0</v>
      </c>
      <c r="O70" s="43">
        <f t="shared" ref="O70:O73" si="49">IF(F70="","",L70*F70)</f>
        <v>0</v>
      </c>
      <c r="P70" s="80"/>
      <c r="Q70" s="80"/>
      <c r="R70" s="80"/>
    </row>
    <row r="71" spans="1:19">
      <c r="A71" s="7">
        <v>63</v>
      </c>
      <c r="B71" s="4">
        <v>45126</v>
      </c>
      <c r="C71" s="44">
        <v>1</v>
      </c>
      <c r="D71" s="54">
        <v>1.27</v>
      </c>
      <c r="E71" s="55">
        <v>1.5</v>
      </c>
      <c r="F71" s="56">
        <v>0</v>
      </c>
      <c r="G71" s="20">
        <f t="shared" si="41"/>
        <v>156006.59564072787</v>
      </c>
      <c r="H71" s="20">
        <f t="shared" si="42"/>
        <v>358403.64923797775</v>
      </c>
      <c r="I71" s="20">
        <f t="shared" si="43"/>
        <v>360353.74165783537</v>
      </c>
      <c r="J71" s="41">
        <f t="shared" si="44"/>
        <v>4508.4268078430168</v>
      </c>
      <c r="K71" s="42">
        <f t="shared" si="45"/>
        <v>10289.099978123762</v>
      </c>
      <c r="L71" s="43">
        <f t="shared" si="46"/>
        <v>10810.612249735061</v>
      </c>
      <c r="M71" s="41">
        <f t="shared" si="47"/>
        <v>5725.702045960631</v>
      </c>
      <c r="N71" s="42">
        <f t="shared" si="48"/>
        <v>15433.649967185644</v>
      </c>
      <c r="O71" s="43">
        <f t="shared" si="49"/>
        <v>0</v>
      </c>
      <c r="P71" s="80">
        <v>45126</v>
      </c>
      <c r="Q71" s="80" t="s">
        <v>52</v>
      </c>
      <c r="R71" s="80">
        <v>45127</v>
      </c>
    </row>
    <row r="72" spans="1:19">
      <c r="A72" s="7">
        <v>64</v>
      </c>
      <c r="B72" s="4">
        <v>45128</v>
      </c>
      <c r="C72" s="44">
        <v>1</v>
      </c>
      <c r="D72" s="54">
        <v>-1</v>
      </c>
      <c r="E72" s="55">
        <v>0</v>
      </c>
      <c r="F72" s="56">
        <v>0</v>
      </c>
      <c r="G72" s="20">
        <f t="shared" si="41"/>
        <v>151326.39777150605</v>
      </c>
      <c r="H72" s="20">
        <f t="shared" si="42"/>
        <v>358403.64923797775</v>
      </c>
      <c r="I72" s="20">
        <f t="shared" si="43"/>
        <v>360353.74165783537</v>
      </c>
      <c r="J72" s="41">
        <f t="shared" si="44"/>
        <v>4680.1978692218363</v>
      </c>
      <c r="K72" s="42">
        <f t="shared" si="45"/>
        <v>10752.109477139333</v>
      </c>
      <c r="L72" s="43">
        <f t="shared" si="46"/>
        <v>10810.612249735061</v>
      </c>
      <c r="M72" s="41">
        <f t="shared" si="47"/>
        <v>-4680.1978692218363</v>
      </c>
      <c r="N72" s="42">
        <f t="shared" si="48"/>
        <v>0</v>
      </c>
      <c r="O72" s="43">
        <f t="shared" si="49"/>
        <v>0</v>
      </c>
      <c r="P72" s="80">
        <v>45131</v>
      </c>
      <c r="Q72" s="80"/>
      <c r="R72" s="80"/>
    </row>
    <row r="73" spans="1:19">
      <c r="A73" s="7">
        <v>65</v>
      </c>
      <c r="B73" s="4">
        <v>45139</v>
      </c>
      <c r="C73" s="44">
        <v>1</v>
      </c>
      <c r="D73" s="54">
        <v>-1</v>
      </c>
      <c r="E73" s="55">
        <v>0</v>
      </c>
      <c r="F73" s="56">
        <v>0</v>
      </c>
      <c r="G73" s="20">
        <f t="shared" si="41"/>
        <v>146786.60583836088</v>
      </c>
      <c r="H73" s="20">
        <f t="shared" si="42"/>
        <v>358403.64923797775</v>
      </c>
      <c r="I73" s="20">
        <f t="shared" si="43"/>
        <v>360353.74165783537</v>
      </c>
      <c r="J73" s="41">
        <f t="shared" si="44"/>
        <v>4539.7919331451812</v>
      </c>
      <c r="K73" s="42">
        <f t="shared" si="45"/>
        <v>10752.109477139333</v>
      </c>
      <c r="L73" s="43">
        <f t="shared" si="46"/>
        <v>10810.612249735061</v>
      </c>
      <c r="M73" s="41">
        <f t="shared" si="47"/>
        <v>-4539.7919331451812</v>
      </c>
      <c r="N73" s="42">
        <f t="shared" si="48"/>
        <v>0</v>
      </c>
      <c r="O73" s="43">
        <f t="shared" si="49"/>
        <v>0</v>
      </c>
      <c r="P73" s="80"/>
      <c r="Q73" s="80"/>
      <c r="R73" s="80"/>
    </row>
    <row r="74" spans="1:19">
      <c r="A74" s="7">
        <v>66</v>
      </c>
      <c r="B74" s="4">
        <v>45147</v>
      </c>
      <c r="C74" s="44">
        <v>1</v>
      </c>
      <c r="D74" s="54">
        <v>1.27</v>
      </c>
      <c r="E74" s="55">
        <v>1.5</v>
      </c>
      <c r="F74" s="56">
        <v>2</v>
      </c>
      <c r="G74" s="20">
        <f>IF(D74="","",G56+M74)</f>
        <v>122088.5786271939</v>
      </c>
      <c r="H74" s="20">
        <f>IF(E74="","",H56+N74)</f>
        <v>241171.40248374088</v>
      </c>
      <c r="I74" s="20">
        <f>IF(F74="","",I56+O74)</f>
        <v>254035.16846856719</v>
      </c>
      <c r="J74" s="41">
        <f>IF(G56="","",G56*0.03)</f>
        <v>3528.2317299063834</v>
      </c>
      <c r="K74" s="42">
        <f>IF(H56="","",H56*0.03)</f>
        <v>6923.5809325475848</v>
      </c>
      <c r="L74" s="43">
        <f>IF(I56="","",I56*0.03)</f>
        <v>7189.6745792990714</v>
      </c>
      <c r="M74" s="41">
        <f t="shared" si="5"/>
        <v>4480.8542969811069</v>
      </c>
      <c r="N74" s="42">
        <f t="shared" si="6"/>
        <v>10385.371398821377</v>
      </c>
      <c r="O74" s="43">
        <f t="shared" si="7"/>
        <v>14379.349158598143</v>
      </c>
      <c r="P74" s="80">
        <v>45147</v>
      </c>
      <c r="Q74" s="80" t="s">
        <v>53</v>
      </c>
      <c r="R74" s="80">
        <v>45148</v>
      </c>
    </row>
    <row r="75" spans="1:19">
      <c r="A75" s="7">
        <v>67</v>
      </c>
      <c r="B75" s="4">
        <v>45152</v>
      </c>
      <c r="C75" s="44">
        <v>1</v>
      </c>
      <c r="D75" s="54">
        <v>1.27</v>
      </c>
      <c r="E75" s="55">
        <v>1.5</v>
      </c>
      <c r="F75" s="56">
        <v>2</v>
      </c>
      <c r="G75" s="20">
        <f t="shared" ref="G75:G77" si="50">IF(D75="","",G74+M75)</f>
        <v>126740.15347288999</v>
      </c>
      <c r="H75" s="20">
        <f t="shared" ref="H75:H77" si="51">IF(E75="","",H74+N75)</f>
        <v>252024.11559550921</v>
      </c>
      <c r="I75" s="20">
        <f t="shared" ref="I75:I77" si="52">IF(F75="","",I74+O75)</f>
        <v>269277.27857668122</v>
      </c>
      <c r="J75" s="41">
        <f t="shared" ref="J75:J77" si="53">IF(G74="","",G74*0.03)</f>
        <v>3662.6573588158167</v>
      </c>
      <c r="K75" s="42">
        <f t="shared" ref="K75:K77" si="54">IF(H74="","",H74*0.03)</f>
        <v>7235.1420745122259</v>
      </c>
      <c r="L75" s="43">
        <f t="shared" ref="L75:L77" si="55">IF(I74="","",I74*0.03)</f>
        <v>7621.0550540570157</v>
      </c>
      <c r="M75" s="41">
        <f t="shared" si="5"/>
        <v>4651.5748456960873</v>
      </c>
      <c r="N75" s="42">
        <f t="shared" si="6"/>
        <v>10852.713111768338</v>
      </c>
      <c r="O75" s="43">
        <f t="shared" si="7"/>
        <v>15242.110108114031</v>
      </c>
      <c r="P75" s="80">
        <v>45152</v>
      </c>
      <c r="Q75" s="80" t="s">
        <v>53</v>
      </c>
      <c r="R75" s="80">
        <v>45153</v>
      </c>
    </row>
    <row r="76" spans="1:19">
      <c r="A76" s="7">
        <v>68</v>
      </c>
      <c r="B76" s="4">
        <v>45154</v>
      </c>
      <c r="C76" s="44">
        <v>2</v>
      </c>
      <c r="D76" s="54">
        <v>0</v>
      </c>
      <c r="E76" s="55">
        <v>0</v>
      </c>
      <c r="F76" s="56">
        <v>0</v>
      </c>
      <c r="G76" s="20">
        <f t="shared" si="50"/>
        <v>126740.15347288999</v>
      </c>
      <c r="H76" s="20">
        <f t="shared" si="51"/>
        <v>252024.11559550921</v>
      </c>
      <c r="I76" s="20">
        <f t="shared" si="52"/>
        <v>269277.27857668122</v>
      </c>
      <c r="J76" s="41">
        <f t="shared" si="53"/>
        <v>3802.2046041866993</v>
      </c>
      <c r="K76" s="42">
        <f t="shared" si="54"/>
        <v>7560.7234678652758</v>
      </c>
      <c r="L76" s="43">
        <f t="shared" si="55"/>
        <v>8078.3183573004362</v>
      </c>
      <c r="M76" s="41">
        <f t="shared" si="5"/>
        <v>0</v>
      </c>
      <c r="N76" s="42">
        <f t="shared" si="6"/>
        <v>0</v>
      </c>
      <c r="O76" s="43">
        <f t="shared" si="7"/>
        <v>0</v>
      </c>
      <c r="P76" s="80"/>
      <c r="Q76" s="80"/>
      <c r="R76" s="80"/>
      <c r="S76" s="82">
        <v>45154</v>
      </c>
    </row>
    <row r="77" spans="1:19">
      <c r="A77" s="7">
        <v>69</v>
      </c>
      <c r="B77" s="4">
        <v>45159</v>
      </c>
      <c r="C77" s="44">
        <v>1</v>
      </c>
      <c r="D77" s="54">
        <v>1.27</v>
      </c>
      <c r="E77" s="55">
        <v>1.5</v>
      </c>
      <c r="F77" s="56">
        <v>2</v>
      </c>
      <c r="G77" s="20">
        <f t="shared" si="50"/>
        <v>131568.9533202071</v>
      </c>
      <c r="H77" s="20">
        <f t="shared" si="51"/>
        <v>263365.20079730713</v>
      </c>
      <c r="I77" s="20">
        <f t="shared" si="52"/>
        <v>285433.91529128212</v>
      </c>
      <c r="J77" s="41">
        <f t="shared" si="53"/>
        <v>3802.2046041866993</v>
      </c>
      <c r="K77" s="42">
        <f t="shared" si="54"/>
        <v>7560.7234678652758</v>
      </c>
      <c r="L77" s="43">
        <f t="shared" si="55"/>
        <v>8078.3183573004362</v>
      </c>
      <c r="M77" s="41">
        <f t="shared" si="5"/>
        <v>4828.7998473171083</v>
      </c>
      <c r="N77" s="42">
        <f t="shared" si="6"/>
        <v>11341.085201797914</v>
      </c>
      <c r="O77" s="43">
        <f t="shared" si="7"/>
        <v>16156.636714600872</v>
      </c>
      <c r="P77" s="80">
        <v>45159</v>
      </c>
      <c r="Q77" s="80" t="s">
        <v>53</v>
      </c>
      <c r="R77" s="80" t="s">
        <v>52</v>
      </c>
    </row>
    <row r="78" spans="1:19">
      <c r="A78" s="7">
        <v>70</v>
      </c>
      <c r="B78" s="4">
        <v>45166</v>
      </c>
      <c r="C78" s="44">
        <v>1</v>
      </c>
      <c r="D78" s="54">
        <v>0</v>
      </c>
      <c r="E78" s="55">
        <v>0</v>
      </c>
      <c r="F78" s="56">
        <v>0</v>
      </c>
      <c r="G78" s="20">
        <f t="shared" ref="G78:G80" si="56">IF(D78="","",G77+M78)</f>
        <v>131568.9533202071</v>
      </c>
      <c r="H78" s="20">
        <f t="shared" ref="H78:H80" si="57">IF(E78="","",H77+N78)</f>
        <v>263365.20079730713</v>
      </c>
      <c r="I78" s="20">
        <f t="shared" ref="I78:I80" si="58">IF(F78="","",I77+O78)</f>
        <v>285433.91529128212</v>
      </c>
      <c r="J78" s="41">
        <f t="shared" ref="J78:J80" si="59">IF(G77="","",G77*0.03)</f>
        <v>3947.068599606213</v>
      </c>
      <c r="K78" s="42">
        <f t="shared" ref="K78:K80" si="60">IF(H77="","",H77*0.03)</f>
        <v>7900.9560239192133</v>
      </c>
      <c r="L78" s="43">
        <f t="shared" ref="L78:L80" si="61">IF(I77="","",I77*0.03)</f>
        <v>8563.0174587384627</v>
      </c>
      <c r="M78" s="41">
        <f t="shared" ref="M78:M80" si="62">IF(D78="","",J78*D78)</f>
        <v>0</v>
      </c>
      <c r="N78" s="42">
        <f t="shared" ref="N78:N80" si="63">IF(E78="","",K78*E78)</f>
        <v>0</v>
      </c>
      <c r="O78" s="43">
        <f t="shared" ref="O78:O80" si="64">IF(F78="","",L78*F78)</f>
        <v>0</v>
      </c>
      <c r="P78" s="80"/>
      <c r="Q78" s="80"/>
      <c r="R78" s="80"/>
    </row>
    <row r="79" spans="1:19">
      <c r="A79" s="7">
        <v>71</v>
      </c>
      <c r="B79" s="4">
        <v>45175</v>
      </c>
      <c r="C79" s="44">
        <v>2</v>
      </c>
      <c r="D79" s="54">
        <v>-1</v>
      </c>
      <c r="E79" s="55">
        <v>0</v>
      </c>
      <c r="F79" s="56">
        <v>0</v>
      </c>
      <c r="G79" s="20">
        <f t="shared" si="56"/>
        <v>127621.88472060089</v>
      </c>
      <c r="H79" s="20">
        <f t="shared" si="57"/>
        <v>263365.20079730713</v>
      </c>
      <c r="I79" s="20">
        <f t="shared" si="58"/>
        <v>285433.91529128212</v>
      </c>
      <c r="J79" s="41">
        <f t="shared" si="59"/>
        <v>3947.068599606213</v>
      </c>
      <c r="K79" s="42">
        <f t="shared" si="60"/>
        <v>7900.9560239192133</v>
      </c>
      <c r="L79" s="43">
        <f t="shared" si="61"/>
        <v>8563.0174587384627</v>
      </c>
      <c r="M79" s="41">
        <f t="shared" si="62"/>
        <v>-3947.068599606213</v>
      </c>
      <c r="N79" s="42">
        <f t="shared" si="63"/>
        <v>0</v>
      </c>
      <c r="O79" s="43">
        <f t="shared" si="64"/>
        <v>0</v>
      </c>
      <c r="P79" s="80">
        <v>45175</v>
      </c>
      <c r="Q79" s="80"/>
      <c r="R79" s="80"/>
    </row>
    <row r="80" spans="1:19">
      <c r="A80" s="7">
        <v>72</v>
      </c>
      <c r="B80" s="4">
        <v>45176</v>
      </c>
      <c r="C80" s="44">
        <v>2</v>
      </c>
      <c r="D80" s="54">
        <v>1.27</v>
      </c>
      <c r="E80" s="55">
        <v>1.5</v>
      </c>
      <c r="F80" s="56">
        <v>0</v>
      </c>
      <c r="G80" s="20">
        <f t="shared" si="56"/>
        <v>132484.27852845579</v>
      </c>
      <c r="H80" s="20">
        <f t="shared" si="57"/>
        <v>275216.63483318593</v>
      </c>
      <c r="I80" s="20">
        <f t="shared" si="58"/>
        <v>285433.91529128212</v>
      </c>
      <c r="J80" s="41">
        <f t="shared" si="59"/>
        <v>3828.6565416180265</v>
      </c>
      <c r="K80" s="42">
        <f t="shared" si="60"/>
        <v>7900.9560239192133</v>
      </c>
      <c r="L80" s="43">
        <f t="shared" si="61"/>
        <v>8563.0174587384627</v>
      </c>
      <c r="M80" s="41">
        <f t="shared" si="62"/>
        <v>4862.3938078548936</v>
      </c>
      <c r="N80" s="42">
        <f t="shared" si="63"/>
        <v>11851.434035878819</v>
      </c>
      <c r="O80" s="43">
        <f t="shared" si="64"/>
        <v>0</v>
      </c>
      <c r="P80" s="80">
        <v>45177</v>
      </c>
      <c r="Q80" s="80" t="s">
        <v>53</v>
      </c>
      <c r="R80" s="80"/>
    </row>
    <row r="81" spans="1:19">
      <c r="A81" s="7">
        <v>73</v>
      </c>
      <c r="B81" s="4">
        <v>45181</v>
      </c>
      <c r="C81" s="44">
        <v>1</v>
      </c>
      <c r="D81" s="54">
        <v>1.27</v>
      </c>
      <c r="E81" s="55">
        <v>1.5</v>
      </c>
      <c r="F81" s="56">
        <v>2</v>
      </c>
      <c r="G81" s="20">
        <f>IF(D81="","",G60+M81)</f>
        <v>127621.88472060088</v>
      </c>
      <c r="H81" s="20">
        <f>IF(E81="","",H60+N81)</f>
        <v>263365.20079730713</v>
      </c>
      <c r="I81" s="20">
        <f>IF(F81="","",I60+O81)</f>
        <v>269277.27857668122</v>
      </c>
      <c r="J81" s="41">
        <f>IF(G60="","",G60*0.03)</f>
        <v>3688.1384660610984</v>
      </c>
      <c r="K81" s="42">
        <f>IF(H60="","",H60*0.03)</f>
        <v>7560.7234678652758</v>
      </c>
      <c r="L81" s="43">
        <f>IF(I60="","",I60*0.03)</f>
        <v>7621.0550540570157</v>
      </c>
      <c r="M81" s="41">
        <f t="shared" ref="M81:M82" si="65">IF(D81="","",J81*D81)</f>
        <v>4683.9358518975951</v>
      </c>
      <c r="N81" s="42">
        <f t="shared" ref="N81:N82" si="66">IF(E81="","",K81*E81)</f>
        <v>11341.085201797914</v>
      </c>
      <c r="O81" s="43">
        <f t="shared" ref="O81:O82" si="67">IF(F81="","",L81*F81)</f>
        <v>15242.110108114031</v>
      </c>
      <c r="P81" s="80">
        <v>45181</v>
      </c>
      <c r="Q81" s="80" t="s">
        <v>53</v>
      </c>
      <c r="R81" s="80" t="s">
        <v>52</v>
      </c>
    </row>
    <row r="82" spans="1:19">
      <c r="A82" s="7">
        <v>74</v>
      </c>
      <c r="B82" s="4">
        <v>45184</v>
      </c>
      <c r="C82" s="44">
        <v>1</v>
      </c>
      <c r="D82" s="54">
        <v>1.27</v>
      </c>
      <c r="E82" s="55">
        <v>1.5</v>
      </c>
      <c r="F82" s="56">
        <v>2</v>
      </c>
      <c r="G82" s="20">
        <f t="shared" ref="G82" si="68">IF(D82="","",G81+M82)</f>
        <v>132484.27852845576</v>
      </c>
      <c r="H82" s="20">
        <f t="shared" ref="H82" si="69">IF(E82="","",H81+N82)</f>
        <v>275216.63483318593</v>
      </c>
      <c r="I82" s="20">
        <f t="shared" ref="I82" si="70">IF(F82="","",I81+O82)</f>
        <v>285433.91529128212</v>
      </c>
      <c r="J82" s="41">
        <f t="shared" ref="J82" si="71">IF(G81="","",G81*0.03)</f>
        <v>3828.656541618026</v>
      </c>
      <c r="K82" s="42">
        <f t="shared" ref="K82" si="72">IF(H81="","",H81*0.03)</f>
        <v>7900.9560239192133</v>
      </c>
      <c r="L82" s="43">
        <f t="shared" ref="L82" si="73">IF(I81="","",I81*0.03)</f>
        <v>8078.3183573004362</v>
      </c>
      <c r="M82" s="41">
        <f t="shared" si="65"/>
        <v>4862.3938078548936</v>
      </c>
      <c r="N82" s="42">
        <f t="shared" si="66"/>
        <v>11851.434035878819</v>
      </c>
      <c r="O82" s="43">
        <f t="shared" si="67"/>
        <v>16156.636714600872</v>
      </c>
      <c r="P82" s="80">
        <v>45184</v>
      </c>
      <c r="Q82" s="80" t="s">
        <v>52</v>
      </c>
      <c r="R82" s="80">
        <v>45184</v>
      </c>
    </row>
    <row r="83" spans="1:19">
      <c r="A83" s="7">
        <v>75</v>
      </c>
      <c r="B83" s="4">
        <v>45187</v>
      </c>
      <c r="C83" s="44">
        <v>1</v>
      </c>
      <c r="D83" s="54">
        <v>0</v>
      </c>
      <c r="E83" s="55">
        <v>0</v>
      </c>
      <c r="F83" s="56">
        <v>0</v>
      </c>
      <c r="G83" s="20">
        <f>IF(D83="","",G62+M83)</f>
        <v>123793.22817898286</v>
      </c>
      <c r="H83" s="20">
        <f>IF(E83="","",H62+N83)</f>
        <v>263365.20079730713</v>
      </c>
      <c r="I83" s="20">
        <f>IF(F83="","",I62+O83)</f>
        <v>269277.27857668122</v>
      </c>
      <c r="J83" s="41">
        <f>IF(G62="","",G62*0.03)</f>
        <v>3713.7968453694857</v>
      </c>
      <c r="K83" s="42">
        <f>IF(H62="","",H62*0.03)</f>
        <v>7900.9560239192133</v>
      </c>
      <c r="L83" s="43">
        <f>IF(I62="","",I62*0.03)</f>
        <v>8078.3183573004362</v>
      </c>
      <c r="M83" s="41">
        <f t="shared" ref="M83" si="74">IF(D83="","",J83*D83)</f>
        <v>0</v>
      </c>
      <c r="N83" s="42">
        <f t="shared" ref="N83" si="75">IF(E83="","",K83*E83)</f>
        <v>0</v>
      </c>
      <c r="O83" s="43">
        <f t="shared" ref="O83" si="76">IF(F83="","",L83*F83)</f>
        <v>0</v>
      </c>
      <c r="P83" s="80"/>
      <c r="Q83" s="80"/>
      <c r="R83" s="80"/>
      <c r="S83" s="82">
        <v>45187</v>
      </c>
    </row>
    <row r="84" spans="1:19" ht="18.5" thickBot="1">
      <c r="A84" s="7">
        <v>76</v>
      </c>
      <c r="B84" s="5"/>
      <c r="C84" s="48"/>
      <c r="D84" s="57"/>
      <c r="E84" s="58"/>
      <c r="F84" s="59"/>
      <c r="G84" s="20" t="str">
        <f>IF(D84="","",G74+M84)</f>
        <v/>
      </c>
      <c r="H84" s="20" t="str">
        <f>IF(E84="","",H74+N84)</f>
        <v/>
      </c>
      <c r="I84" s="20" t="str">
        <f>IF(F84="","",I74+O84)</f>
        <v/>
      </c>
      <c r="J84" s="41">
        <f>IF(G74="","",G74*0.03)</f>
        <v>3662.6573588158167</v>
      </c>
      <c r="K84" s="42">
        <f>IF(H74="","",H74*0.03)</f>
        <v>7235.1420745122259</v>
      </c>
      <c r="L84" s="43">
        <f>IF(I74="","",I74*0.03)</f>
        <v>7621.0550540570157</v>
      </c>
      <c r="M84" s="41" t="str">
        <f t="shared" si="5"/>
        <v/>
      </c>
      <c r="N84" s="42" t="str">
        <f t="shared" si="6"/>
        <v/>
      </c>
      <c r="O84" s="43" t="str">
        <f t="shared" si="7"/>
        <v/>
      </c>
      <c r="P84" s="80"/>
      <c r="Q84" s="80"/>
      <c r="R84" s="80"/>
    </row>
    <row r="85" spans="1:19" ht="18.5" thickBot="1">
      <c r="A85" s="7"/>
      <c r="B85" s="91" t="s">
        <v>5</v>
      </c>
      <c r="C85" s="92"/>
      <c r="D85" s="1">
        <f>COUNTIF(D9:D84,1.27)</f>
        <v>35</v>
      </c>
      <c r="E85" s="1">
        <f>COUNTIF(E9:E84,1.5)</f>
        <v>35</v>
      </c>
      <c r="F85" s="6">
        <f>COUNTIF(F9:F84,2)</f>
        <v>27</v>
      </c>
      <c r="G85" s="66">
        <f>M85+G8</f>
        <v>171209.48969635629</v>
      </c>
      <c r="H85" s="18">
        <f>N85+H8</f>
        <v>426026.77222392091</v>
      </c>
      <c r="I85" s="19">
        <f>O85+I8</f>
        <v>437530.58446186333</v>
      </c>
      <c r="J85" s="63" t="s">
        <v>30</v>
      </c>
      <c r="K85" s="64">
        <f>B84-B9</f>
        <v>-44806</v>
      </c>
      <c r="L85" s="65" t="s">
        <v>31</v>
      </c>
      <c r="M85" s="75">
        <f>SUM(M9:M84)</f>
        <v>71209.489696356308</v>
      </c>
      <c r="N85" s="76">
        <f>SUM(N9:N84)</f>
        <v>326026.77222392091</v>
      </c>
      <c r="O85" s="77">
        <f>SUM(O9:O84)</f>
        <v>337530.58446186333</v>
      </c>
    </row>
    <row r="86" spans="1:19" ht="18.5" thickBot="1">
      <c r="A86" s="7"/>
      <c r="B86" s="85" t="s">
        <v>6</v>
      </c>
      <c r="C86" s="86"/>
      <c r="D86" s="1">
        <f>COUNTIF(D9:D84,-1)</f>
        <v>24</v>
      </c>
      <c r="E86" s="1">
        <f>COUNTIF(E9:E84,-1)</f>
        <v>0</v>
      </c>
      <c r="F86" s="6">
        <f>COUNTIF(F9:F84,-1)</f>
        <v>0</v>
      </c>
      <c r="G86" s="83" t="s">
        <v>29</v>
      </c>
      <c r="H86" s="84"/>
      <c r="I86" s="90"/>
      <c r="J86" s="83" t="s">
        <v>32</v>
      </c>
      <c r="K86" s="84"/>
      <c r="L86" s="90"/>
      <c r="M86" s="7"/>
      <c r="O86" s="3"/>
    </row>
    <row r="87" spans="1:19" ht="18.5" thickBot="1">
      <c r="A87" s="7"/>
      <c r="B87" s="85" t="s">
        <v>34</v>
      </c>
      <c r="C87" s="86"/>
      <c r="D87" s="1">
        <f>COUNTIF(D9:D84,0)</f>
        <v>16</v>
      </c>
      <c r="E87" s="1">
        <f>COUNTIF(E9:E84,0)</f>
        <v>40</v>
      </c>
      <c r="F87" s="1">
        <f>COUNTIF(F9:F84,0)</f>
        <v>48</v>
      </c>
      <c r="G87" s="70">
        <f>G85/G8</f>
        <v>1.712094896963563</v>
      </c>
      <c r="H87" s="71">
        <f>H85/H8</f>
        <v>4.2602677222392087</v>
      </c>
      <c r="I87" s="72">
        <f>I85/I8</f>
        <v>4.3753058446186337</v>
      </c>
      <c r="J87" s="61">
        <f>(G87-100%)*30/K85</f>
        <v>-4.7678540617120227E-4</v>
      </c>
      <c r="K87" s="61">
        <f>(H87-100%)*30/K85</f>
        <v>-2.182922636860605E-3</v>
      </c>
      <c r="L87" s="62">
        <f>(I87-100%)*30/K85</f>
        <v>-2.2599467780779138E-3</v>
      </c>
      <c r="M87" s="8"/>
      <c r="N87" s="2"/>
      <c r="O87" s="9"/>
    </row>
    <row r="88" spans="1:19" ht="18.5" thickBot="1">
      <c r="B88" s="83" t="s">
        <v>4</v>
      </c>
      <c r="C88" s="84"/>
      <c r="D88" s="73">
        <f>D85/(D85+D86+D87)</f>
        <v>0.46666666666666667</v>
      </c>
      <c r="E88" s="68">
        <f>E85/(E85+E86+E87)</f>
        <v>0.46666666666666667</v>
      </c>
      <c r="F88" s="69">
        <f>F85/(F85+F86+F87)</f>
        <v>0.36</v>
      </c>
    </row>
    <row r="90" spans="1:19">
      <c r="D90" s="67"/>
      <c r="E90" s="67"/>
      <c r="F90" s="67"/>
    </row>
  </sheetData>
  <mergeCells count="11">
    <mergeCell ref="B88:C88"/>
    <mergeCell ref="B87:C87"/>
    <mergeCell ref="J8:L8"/>
    <mergeCell ref="J6:L6"/>
    <mergeCell ref="M6:O6"/>
    <mergeCell ref="G6:I6"/>
    <mergeCell ref="M8:O8"/>
    <mergeCell ref="B85:C85"/>
    <mergeCell ref="B86:C86"/>
    <mergeCell ref="G86:I86"/>
    <mergeCell ref="J86:L86"/>
  </mergeCells>
  <phoneticPr fontId="1"/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DB88A-57D4-4E88-B208-6F4CCD52C33E}">
  <sheetPr>
    <tabColor rgb="FFFF0000"/>
  </sheetPr>
  <dimension ref="A1:R1953"/>
  <sheetViews>
    <sheetView zoomScale="80" zoomScaleNormal="80" workbookViewId="0">
      <selection activeCell="E1928" sqref="E1928"/>
    </sheetView>
  </sheetViews>
  <sheetFormatPr defaultColWidth="8.08203125" defaultRowHeight="14"/>
  <cols>
    <col min="1" max="1" width="6.58203125" style="50" customWidth="1"/>
    <col min="2" max="2" width="11.58203125" style="78" customWidth="1"/>
    <col min="3" max="17" width="8.08203125" style="49"/>
    <col min="18" max="18" width="8.08203125" style="79"/>
    <col min="19" max="256" width="8.08203125" style="49"/>
    <col min="257" max="257" width="6.58203125" style="49" customWidth="1"/>
    <col min="258" max="258" width="7.25" style="49" customWidth="1"/>
    <col min="259" max="512" width="8.08203125" style="49"/>
    <col min="513" max="513" width="6.58203125" style="49" customWidth="1"/>
    <col min="514" max="514" width="7.25" style="49" customWidth="1"/>
    <col min="515" max="768" width="8.08203125" style="49"/>
    <col min="769" max="769" width="6.58203125" style="49" customWidth="1"/>
    <col min="770" max="770" width="7.25" style="49" customWidth="1"/>
    <col min="771" max="1024" width="8.08203125" style="49"/>
    <col min="1025" max="1025" width="6.58203125" style="49" customWidth="1"/>
    <col min="1026" max="1026" width="7.25" style="49" customWidth="1"/>
    <col min="1027" max="1280" width="8.08203125" style="49"/>
    <col min="1281" max="1281" width="6.58203125" style="49" customWidth="1"/>
    <col min="1282" max="1282" width="7.25" style="49" customWidth="1"/>
    <col min="1283" max="1536" width="8.08203125" style="49"/>
    <col min="1537" max="1537" width="6.58203125" style="49" customWidth="1"/>
    <col min="1538" max="1538" width="7.25" style="49" customWidth="1"/>
    <col min="1539" max="1792" width="8.08203125" style="49"/>
    <col min="1793" max="1793" width="6.58203125" style="49" customWidth="1"/>
    <col min="1794" max="1794" width="7.25" style="49" customWidth="1"/>
    <col min="1795" max="2048" width="8.08203125" style="49"/>
    <col min="2049" max="2049" width="6.58203125" style="49" customWidth="1"/>
    <col min="2050" max="2050" width="7.25" style="49" customWidth="1"/>
    <col min="2051" max="2304" width="8.08203125" style="49"/>
    <col min="2305" max="2305" width="6.58203125" style="49" customWidth="1"/>
    <col min="2306" max="2306" width="7.25" style="49" customWidth="1"/>
    <col min="2307" max="2560" width="8.08203125" style="49"/>
    <col min="2561" max="2561" width="6.58203125" style="49" customWidth="1"/>
    <col min="2562" max="2562" width="7.25" style="49" customWidth="1"/>
    <col min="2563" max="2816" width="8.08203125" style="49"/>
    <col min="2817" max="2817" width="6.58203125" style="49" customWidth="1"/>
    <col min="2818" max="2818" width="7.25" style="49" customWidth="1"/>
    <col min="2819" max="3072" width="8.08203125" style="49"/>
    <col min="3073" max="3073" width="6.58203125" style="49" customWidth="1"/>
    <col min="3074" max="3074" width="7.25" style="49" customWidth="1"/>
    <col min="3075" max="3328" width="8.08203125" style="49"/>
    <col min="3329" max="3329" width="6.58203125" style="49" customWidth="1"/>
    <col min="3330" max="3330" width="7.25" style="49" customWidth="1"/>
    <col min="3331" max="3584" width="8.08203125" style="49"/>
    <col min="3585" max="3585" width="6.58203125" style="49" customWidth="1"/>
    <col min="3586" max="3586" width="7.25" style="49" customWidth="1"/>
    <col min="3587" max="3840" width="8.08203125" style="49"/>
    <col min="3841" max="3841" width="6.58203125" style="49" customWidth="1"/>
    <col min="3842" max="3842" width="7.25" style="49" customWidth="1"/>
    <col min="3843" max="4096" width="8.08203125" style="49"/>
    <col min="4097" max="4097" width="6.58203125" style="49" customWidth="1"/>
    <col min="4098" max="4098" width="7.25" style="49" customWidth="1"/>
    <col min="4099" max="4352" width="8.08203125" style="49"/>
    <col min="4353" max="4353" width="6.58203125" style="49" customWidth="1"/>
    <col min="4354" max="4354" width="7.25" style="49" customWidth="1"/>
    <col min="4355" max="4608" width="8.08203125" style="49"/>
    <col min="4609" max="4609" width="6.58203125" style="49" customWidth="1"/>
    <col min="4610" max="4610" width="7.25" style="49" customWidth="1"/>
    <col min="4611" max="4864" width="8.08203125" style="49"/>
    <col min="4865" max="4865" width="6.58203125" style="49" customWidth="1"/>
    <col min="4866" max="4866" width="7.25" style="49" customWidth="1"/>
    <col min="4867" max="5120" width="8.08203125" style="49"/>
    <col min="5121" max="5121" width="6.58203125" style="49" customWidth="1"/>
    <col min="5122" max="5122" width="7.25" style="49" customWidth="1"/>
    <col min="5123" max="5376" width="8.08203125" style="49"/>
    <col min="5377" max="5377" width="6.58203125" style="49" customWidth="1"/>
    <col min="5378" max="5378" width="7.25" style="49" customWidth="1"/>
    <col min="5379" max="5632" width="8.08203125" style="49"/>
    <col min="5633" max="5633" width="6.58203125" style="49" customWidth="1"/>
    <col min="5634" max="5634" width="7.25" style="49" customWidth="1"/>
    <col min="5635" max="5888" width="8.08203125" style="49"/>
    <col min="5889" max="5889" width="6.58203125" style="49" customWidth="1"/>
    <col min="5890" max="5890" width="7.25" style="49" customWidth="1"/>
    <col min="5891" max="6144" width="8.08203125" style="49"/>
    <col min="6145" max="6145" width="6.58203125" style="49" customWidth="1"/>
    <col min="6146" max="6146" width="7.25" style="49" customWidth="1"/>
    <col min="6147" max="6400" width="8.08203125" style="49"/>
    <col min="6401" max="6401" width="6.58203125" style="49" customWidth="1"/>
    <col min="6402" max="6402" width="7.25" style="49" customWidth="1"/>
    <col min="6403" max="6656" width="8.08203125" style="49"/>
    <col min="6657" max="6657" width="6.58203125" style="49" customWidth="1"/>
    <col min="6658" max="6658" width="7.25" style="49" customWidth="1"/>
    <col min="6659" max="6912" width="8.08203125" style="49"/>
    <col min="6913" max="6913" width="6.58203125" style="49" customWidth="1"/>
    <col min="6914" max="6914" width="7.25" style="49" customWidth="1"/>
    <col min="6915" max="7168" width="8.08203125" style="49"/>
    <col min="7169" max="7169" width="6.58203125" style="49" customWidth="1"/>
    <col min="7170" max="7170" width="7.25" style="49" customWidth="1"/>
    <col min="7171" max="7424" width="8.08203125" style="49"/>
    <col min="7425" max="7425" width="6.58203125" style="49" customWidth="1"/>
    <col min="7426" max="7426" width="7.25" style="49" customWidth="1"/>
    <col min="7427" max="7680" width="8.08203125" style="49"/>
    <col min="7681" max="7681" width="6.58203125" style="49" customWidth="1"/>
    <col min="7682" max="7682" width="7.25" style="49" customWidth="1"/>
    <col min="7683" max="7936" width="8.08203125" style="49"/>
    <col min="7937" max="7937" width="6.58203125" style="49" customWidth="1"/>
    <col min="7938" max="7938" width="7.25" style="49" customWidth="1"/>
    <col min="7939" max="8192" width="8.08203125" style="49"/>
    <col min="8193" max="8193" width="6.58203125" style="49" customWidth="1"/>
    <col min="8194" max="8194" width="7.25" style="49" customWidth="1"/>
    <col min="8195" max="8448" width="8.08203125" style="49"/>
    <col min="8449" max="8449" width="6.58203125" style="49" customWidth="1"/>
    <col min="8450" max="8450" width="7.25" style="49" customWidth="1"/>
    <col min="8451" max="8704" width="8.08203125" style="49"/>
    <col min="8705" max="8705" width="6.58203125" style="49" customWidth="1"/>
    <col min="8706" max="8706" width="7.25" style="49" customWidth="1"/>
    <col min="8707" max="8960" width="8.08203125" style="49"/>
    <col min="8961" max="8961" width="6.58203125" style="49" customWidth="1"/>
    <col min="8962" max="8962" width="7.25" style="49" customWidth="1"/>
    <col min="8963" max="9216" width="8.08203125" style="49"/>
    <col min="9217" max="9217" width="6.58203125" style="49" customWidth="1"/>
    <col min="9218" max="9218" width="7.25" style="49" customWidth="1"/>
    <col min="9219" max="9472" width="8.08203125" style="49"/>
    <col min="9473" max="9473" width="6.58203125" style="49" customWidth="1"/>
    <col min="9474" max="9474" width="7.25" style="49" customWidth="1"/>
    <col min="9475" max="9728" width="8.08203125" style="49"/>
    <col min="9729" max="9729" width="6.58203125" style="49" customWidth="1"/>
    <col min="9730" max="9730" width="7.25" style="49" customWidth="1"/>
    <col min="9731" max="9984" width="8.08203125" style="49"/>
    <col min="9985" max="9985" width="6.58203125" style="49" customWidth="1"/>
    <col min="9986" max="9986" width="7.25" style="49" customWidth="1"/>
    <col min="9987" max="10240" width="8.08203125" style="49"/>
    <col min="10241" max="10241" width="6.58203125" style="49" customWidth="1"/>
    <col min="10242" max="10242" width="7.25" style="49" customWidth="1"/>
    <col min="10243" max="10496" width="8.08203125" style="49"/>
    <col min="10497" max="10497" width="6.58203125" style="49" customWidth="1"/>
    <col min="10498" max="10498" width="7.25" style="49" customWidth="1"/>
    <col min="10499" max="10752" width="8.08203125" style="49"/>
    <col min="10753" max="10753" width="6.58203125" style="49" customWidth="1"/>
    <col min="10754" max="10754" width="7.25" style="49" customWidth="1"/>
    <col min="10755" max="11008" width="8.08203125" style="49"/>
    <col min="11009" max="11009" width="6.58203125" style="49" customWidth="1"/>
    <col min="11010" max="11010" width="7.25" style="49" customWidth="1"/>
    <col min="11011" max="11264" width="8.08203125" style="49"/>
    <col min="11265" max="11265" width="6.58203125" style="49" customWidth="1"/>
    <col min="11266" max="11266" width="7.25" style="49" customWidth="1"/>
    <col min="11267" max="11520" width="8.08203125" style="49"/>
    <col min="11521" max="11521" width="6.58203125" style="49" customWidth="1"/>
    <col min="11522" max="11522" width="7.25" style="49" customWidth="1"/>
    <col min="11523" max="11776" width="8.08203125" style="49"/>
    <col min="11777" max="11777" width="6.58203125" style="49" customWidth="1"/>
    <col min="11778" max="11778" width="7.25" style="49" customWidth="1"/>
    <col min="11779" max="12032" width="8.08203125" style="49"/>
    <col min="12033" max="12033" width="6.58203125" style="49" customWidth="1"/>
    <col min="12034" max="12034" width="7.25" style="49" customWidth="1"/>
    <col min="12035" max="12288" width="8.08203125" style="49"/>
    <col min="12289" max="12289" width="6.58203125" style="49" customWidth="1"/>
    <col min="12290" max="12290" width="7.25" style="49" customWidth="1"/>
    <col min="12291" max="12544" width="8.08203125" style="49"/>
    <col min="12545" max="12545" width="6.58203125" style="49" customWidth="1"/>
    <col min="12546" max="12546" width="7.25" style="49" customWidth="1"/>
    <col min="12547" max="12800" width="8.08203125" style="49"/>
    <col min="12801" max="12801" width="6.58203125" style="49" customWidth="1"/>
    <col min="12802" max="12802" width="7.25" style="49" customWidth="1"/>
    <col min="12803" max="13056" width="8.08203125" style="49"/>
    <col min="13057" max="13057" width="6.58203125" style="49" customWidth="1"/>
    <col min="13058" max="13058" width="7.25" style="49" customWidth="1"/>
    <col min="13059" max="13312" width="8.08203125" style="49"/>
    <col min="13313" max="13313" width="6.58203125" style="49" customWidth="1"/>
    <col min="13314" max="13314" width="7.25" style="49" customWidth="1"/>
    <col min="13315" max="13568" width="8.08203125" style="49"/>
    <col min="13569" max="13569" width="6.58203125" style="49" customWidth="1"/>
    <col min="13570" max="13570" width="7.25" style="49" customWidth="1"/>
    <col min="13571" max="13824" width="8.08203125" style="49"/>
    <col min="13825" max="13825" width="6.58203125" style="49" customWidth="1"/>
    <col min="13826" max="13826" width="7.25" style="49" customWidth="1"/>
    <col min="13827" max="14080" width="8.08203125" style="49"/>
    <col min="14081" max="14081" width="6.58203125" style="49" customWidth="1"/>
    <col min="14082" max="14082" width="7.25" style="49" customWidth="1"/>
    <col min="14083" max="14336" width="8.08203125" style="49"/>
    <col min="14337" max="14337" width="6.58203125" style="49" customWidth="1"/>
    <col min="14338" max="14338" width="7.25" style="49" customWidth="1"/>
    <col min="14339" max="14592" width="8.08203125" style="49"/>
    <col min="14593" max="14593" width="6.58203125" style="49" customWidth="1"/>
    <col min="14594" max="14594" width="7.25" style="49" customWidth="1"/>
    <col min="14595" max="14848" width="8.08203125" style="49"/>
    <col min="14849" max="14849" width="6.58203125" style="49" customWidth="1"/>
    <col min="14850" max="14850" width="7.25" style="49" customWidth="1"/>
    <col min="14851" max="15104" width="8.08203125" style="49"/>
    <col min="15105" max="15105" width="6.58203125" style="49" customWidth="1"/>
    <col min="15106" max="15106" width="7.25" style="49" customWidth="1"/>
    <col min="15107" max="15360" width="8.08203125" style="49"/>
    <col min="15361" max="15361" width="6.58203125" style="49" customWidth="1"/>
    <col min="15362" max="15362" width="7.25" style="49" customWidth="1"/>
    <col min="15363" max="15616" width="8.08203125" style="49"/>
    <col min="15617" max="15617" width="6.58203125" style="49" customWidth="1"/>
    <col min="15618" max="15618" width="7.25" style="49" customWidth="1"/>
    <col min="15619" max="15872" width="8.08203125" style="49"/>
    <col min="15873" max="15873" width="6.58203125" style="49" customWidth="1"/>
    <col min="15874" max="15874" width="7.25" style="49" customWidth="1"/>
    <col min="15875" max="16128" width="8.08203125" style="49"/>
    <col min="16129" max="16129" width="6.58203125" style="49" customWidth="1"/>
    <col min="16130" max="16130" width="7.25" style="49" customWidth="1"/>
    <col min="16131" max="16384" width="8.08203125" style="49"/>
  </cols>
  <sheetData>
    <row r="1" spans="1:5" ht="18.5" customHeight="1">
      <c r="A1" s="50">
        <v>1</v>
      </c>
      <c r="B1" s="78">
        <f>検証シート③USDJPY1Ｈ3年間!B9</f>
        <v>44806</v>
      </c>
      <c r="C1" s="49" t="s">
        <v>36</v>
      </c>
      <c r="D1" s="49" t="s">
        <v>38</v>
      </c>
      <c r="E1" s="49" t="s">
        <v>41</v>
      </c>
    </row>
    <row r="27" spans="1:5">
      <c r="A27" s="50">
        <v>2</v>
      </c>
      <c r="B27" s="78">
        <f>検証シート③USDJPY1Ｈ3年間!B10</f>
        <v>44806</v>
      </c>
      <c r="C27" s="49" t="s">
        <v>45</v>
      </c>
      <c r="D27" s="49" t="s">
        <v>50</v>
      </c>
      <c r="E27" s="49" t="s">
        <v>41</v>
      </c>
    </row>
    <row r="53" spans="1:5">
      <c r="A53" s="50">
        <v>3</v>
      </c>
      <c r="B53" s="78">
        <f>検証シート③USDJPY1Ｈ3年間!B11</f>
        <v>44819</v>
      </c>
      <c r="C53" s="49" t="s">
        <v>45</v>
      </c>
      <c r="D53" s="49" t="s">
        <v>38</v>
      </c>
      <c r="E53" s="49" t="s">
        <v>55</v>
      </c>
    </row>
    <row r="80" spans="1:5">
      <c r="A80" s="50">
        <v>4</v>
      </c>
      <c r="B80" s="78">
        <f>検証シート③USDJPY1Ｈ3年間!B12</f>
        <v>44823</v>
      </c>
      <c r="C80" s="49" t="s">
        <v>36</v>
      </c>
      <c r="D80" s="49" t="s">
        <v>38</v>
      </c>
      <c r="E80" s="49" t="s">
        <v>55</v>
      </c>
    </row>
    <row r="106" spans="1:5">
      <c r="A106" s="50">
        <v>5</v>
      </c>
      <c r="B106" s="78">
        <f>検証シート③USDJPY1Ｈ3年間!B13</f>
        <v>44834</v>
      </c>
      <c r="C106" s="49" t="s">
        <v>36</v>
      </c>
      <c r="D106" s="49" t="s">
        <v>50</v>
      </c>
      <c r="E106" s="49" t="s">
        <v>70</v>
      </c>
    </row>
    <row r="132" spans="1:5">
      <c r="A132" s="50">
        <v>6</v>
      </c>
      <c r="B132" s="78">
        <f>検証シート③USDJPY1Ｈ3年間!B14</f>
        <v>44837</v>
      </c>
      <c r="C132" s="49" t="s">
        <v>36</v>
      </c>
      <c r="D132" s="49" t="s">
        <v>38</v>
      </c>
      <c r="E132" s="49" t="s">
        <v>55</v>
      </c>
    </row>
    <row r="159" spans="1:5">
      <c r="A159" s="50">
        <v>7</v>
      </c>
      <c r="B159" s="78">
        <f>検証シート③USDJPY1Ｈ3年間!B15</f>
        <v>44845</v>
      </c>
      <c r="C159" s="49" t="s">
        <v>36</v>
      </c>
      <c r="D159" s="49" t="s">
        <v>38</v>
      </c>
      <c r="E159" s="49" t="s">
        <v>55</v>
      </c>
    </row>
    <row r="185" spans="1:5">
      <c r="A185" s="50">
        <v>8</v>
      </c>
      <c r="B185" s="78">
        <f>検証シート③USDJPY1Ｈ3年間!B16</f>
        <v>44846</v>
      </c>
      <c r="C185" s="49" t="s">
        <v>36</v>
      </c>
      <c r="D185" s="49" t="s">
        <v>38</v>
      </c>
      <c r="E185" s="49" t="s">
        <v>71</v>
      </c>
    </row>
    <row r="211" spans="1:5">
      <c r="A211" s="50">
        <v>9</v>
      </c>
      <c r="B211" s="78">
        <f>検証シート③USDJPY1Ｈ3年間!B17</f>
        <v>44846</v>
      </c>
      <c r="C211" s="49" t="s">
        <v>36</v>
      </c>
      <c r="D211" s="49" t="s">
        <v>38</v>
      </c>
      <c r="E211" s="49" t="s">
        <v>71</v>
      </c>
    </row>
    <row r="237" spans="1:5">
      <c r="A237" s="50">
        <v>10</v>
      </c>
      <c r="B237" s="78">
        <f>検証シート③USDJPY1Ｈ3年間!B18</f>
        <v>44846</v>
      </c>
      <c r="C237" s="49" t="s">
        <v>36</v>
      </c>
      <c r="D237" s="49" t="s">
        <v>38</v>
      </c>
      <c r="E237" s="49" t="s">
        <v>72</v>
      </c>
    </row>
    <row r="263" spans="1:5">
      <c r="A263" s="50">
        <v>11</v>
      </c>
      <c r="B263" s="78">
        <f>検証シート③USDJPY1Ｈ3年間!B19</f>
        <v>44846</v>
      </c>
      <c r="C263" s="49" t="s">
        <v>36</v>
      </c>
      <c r="D263" s="49" t="s">
        <v>38</v>
      </c>
      <c r="E263" s="49" t="s">
        <v>55</v>
      </c>
    </row>
    <row r="289" spans="1:5">
      <c r="A289" s="50">
        <v>12</v>
      </c>
      <c r="B289" s="78">
        <f>検証シート③USDJPY1Ｈ3年間!B20</f>
        <v>44851</v>
      </c>
      <c r="C289" s="49" t="s">
        <v>36</v>
      </c>
      <c r="D289" s="49" t="s">
        <v>38</v>
      </c>
      <c r="E289" s="49" t="s">
        <v>70</v>
      </c>
    </row>
    <row r="315" spans="1:5">
      <c r="A315" s="50">
        <v>13</v>
      </c>
      <c r="B315" s="78">
        <f>検証シート③USDJPY1Ｈ3年間!B21</f>
        <v>44852</v>
      </c>
      <c r="C315" s="49" t="s">
        <v>36</v>
      </c>
      <c r="D315" s="49" t="s">
        <v>38</v>
      </c>
      <c r="E315" s="49" t="s">
        <v>71</v>
      </c>
    </row>
    <row r="341" spans="1:5">
      <c r="A341" s="50">
        <v>14</v>
      </c>
      <c r="B341" s="78">
        <f>検証シート③USDJPY1Ｈ3年間!B22</f>
        <v>44854</v>
      </c>
      <c r="C341" s="49" t="s">
        <v>36</v>
      </c>
      <c r="D341" s="49" t="s">
        <v>38</v>
      </c>
      <c r="E341" s="49" t="s">
        <v>55</v>
      </c>
    </row>
    <row r="367" spans="1:5">
      <c r="A367" s="50">
        <v>15</v>
      </c>
      <c r="B367" s="78">
        <f>検証シート③USDJPY1Ｈ3年間!B23</f>
        <v>44858</v>
      </c>
      <c r="C367" s="49" t="s">
        <v>36</v>
      </c>
      <c r="D367" s="49" t="s">
        <v>50</v>
      </c>
      <c r="E367" s="49" t="s">
        <v>41</v>
      </c>
    </row>
    <row r="393" spans="1:5">
      <c r="A393" s="50">
        <v>16</v>
      </c>
      <c r="B393" s="78">
        <f>検証シート③USDJPY1Ｈ3年間!B24</f>
        <v>44866</v>
      </c>
      <c r="C393" s="49" t="s">
        <v>36</v>
      </c>
      <c r="D393" s="49" t="s">
        <v>38</v>
      </c>
      <c r="E393" s="49" t="s">
        <v>55</v>
      </c>
    </row>
    <row r="419" spans="1:5">
      <c r="A419" s="50">
        <v>17</v>
      </c>
      <c r="B419" s="78">
        <f>検証シート③USDJPY1Ｈ3年間!B25</f>
        <v>44867</v>
      </c>
      <c r="C419" s="49" t="s">
        <v>36</v>
      </c>
      <c r="D419" s="49" t="s">
        <v>50</v>
      </c>
      <c r="E419" s="49" t="s">
        <v>71</v>
      </c>
    </row>
    <row r="445" spans="1:5">
      <c r="A445" s="50">
        <v>18</v>
      </c>
      <c r="B445" s="78">
        <f>検証シート③USDJPY1Ｈ3年間!B26</f>
        <v>44883</v>
      </c>
      <c r="C445" s="49" t="s">
        <v>36</v>
      </c>
      <c r="D445" s="49" t="s">
        <v>38</v>
      </c>
      <c r="E445" s="49" t="s">
        <v>55</v>
      </c>
    </row>
    <row r="471" spans="1:5">
      <c r="A471" s="50">
        <v>19</v>
      </c>
      <c r="B471" s="78">
        <f>検証シート③USDJPY1Ｈ3年間!B27</f>
        <v>44890</v>
      </c>
      <c r="C471" s="49" t="s">
        <v>36</v>
      </c>
      <c r="D471" s="49" t="s">
        <v>38</v>
      </c>
      <c r="E471" s="49" t="s">
        <v>41</v>
      </c>
    </row>
    <row r="497" spans="1:5">
      <c r="A497" s="50">
        <v>20</v>
      </c>
      <c r="B497" s="78">
        <f>検証シート③USDJPY1Ｈ3年間!B28</f>
        <v>44894</v>
      </c>
      <c r="C497" s="49" t="s">
        <v>36</v>
      </c>
      <c r="D497" s="49" t="s">
        <v>50</v>
      </c>
      <c r="E497" s="49" t="s">
        <v>71</v>
      </c>
    </row>
    <row r="523" spans="1:5">
      <c r="A523" s="50">
        <v>21</v>
      </c>
      <c r="B523" s="78">
        <f>検証シート③USDJPY1Ｈ3年間!B29</f>
        <v>44895</v>
      </c>
      <c r="C523" s="49" t="s">
        <v>36</v>
      </c>
      <c r="D523" s="49" t="s">
        <v>50</v>
      </c>
      <c r="E523" s="49" t="s">
        <v>55</v>
      </c>
    </row>
    <row r="549" spans="1:5">
      <c r="A549" s="50">
        <v>22</v>
      </c>
      <c r="B549" s="78">
        <f>検証シート③USDJPY1Ｈ3年間!B30</f>
        <v>44895</v>
      </c>
      <c r="C549" s="49" t="s">
        <v>36</v>
      </c>
      <c r="D549" s="49" t="s">
        <v>38</v>
      </c>
      <c r="E549" s="49" t="s">
        <v>71</v>
      </c>
    </row>
    <row r="575" spans="1:5">
      <c r="A575" s="50">
        <v>23</v>
      </c>
      <c r="B575" s="78">
        <f>検証シート③USDJPY1Ｈ3年間!B31</f>
        <v>44911</v>
      </c>
      <c r="C575" s="49" t="s">
        <v>36</v>
      </c>
      <c r="D575" s="49" t="s">
        <v>50</v>
      </c>
      <c r="E575" s="49" t="s">
        <v>55</v>
      </c>
    </row>
    <row r="601" spans="1:5">
      <c r="A601" s="50">
        <v>24</v>
      </c>
      <c r="B601" s="78">
        <f>検証シート③USDJPY1Ｈ3年間!B32</f>
        <v>44918</v>
      </c>
      <c r="C601" s="49" t="s">
        <v>36</v>
      </c>
      <c r="D601" s="49" t="s">
        <v>38</v>
      </c>
      <c r="E601" s="49" t="s">
        <v>71</v>
      </c>
    </row>
    <row r="627" spans="1:5">
      <c r="A627" s="50">
        <v>25</v>
      </c>
      <c r="B627" s="78">
        <f>検証シート③USDJPY1Ｈ3年間!B33</f>
        <v>44923</v>
      </c>
      <c r="C627" s="49" t="s">
        <v>36</v>
      </c>
      <c r="D627" s="49" t="s">
        <v>38</v>
      </c>
      <c r="E627" s="49" t="s">
        <v>55</v>
      </c>
    </row>
    <row r="653" spans="1:5">
      <c r="A653" s="50">
        <v>26</v>
      </c>
      <c r="B653" s="78">
        <f>検証シート③USDJPY1Ｈ3年間!B34</f>
        <v>44924</v>
      </c>
      <c r="C653" s="49" t="s">
        <v>36</v>
      </c>
      <c r="D653" s="49" t="s">
        <v>50</v>
      </c>
      <c r="E653" s="49" t="s">
        <v>71</v>
      </c>
    </row>
    <row r="678" spans="1:4">
      <c r="A678" s="50">
        <v>27</v>
      </c>
      <c r="B678" s="78">
        <f>検証シート③USDJPY1Ｈ3年間!B35</f>
        <v>44935</v>
      </c>
      <c r="C678" s="49" t="s">
        <v>50</v>
      </c>
      <c r="D678" s="49" t="s">
        <v>55</v>
      </c>
    </row>
    <row r="704" spans="1:4">
      <c r="A704" s="50">
        <v>28</v>
      </c>
      <c r="B704" s="78">
        <f>検証シート③USDJPY1Ｈ3年間!B36</f>
        <v>44936</v>
      </c>
      <c r="C704" s="49" t="s">
        <v>50</v>
      </c>
      <c r="D704" s="49" t="s">
        <v>55</v>
      </c>
    </row>
    <row r="730" spans="1:5">
      <c r="A730" s="50">
        <v>29</v>
      </c>
      <c r="B730" s="78">
        <f>検証シート③USDJPY1Ｈ3年間!B37</f>
        <v>44945</v>
      </c>
      <c r="C730" s="49" t="s">
        <v>36</v>
      </c>
      <c r="D730" s="49" t="s">
        <v>38</v>
      </c>
      <c r="E730" s="49" t="s">
        <v>55</v>
      </c>
    </row>
    <row r="756" spans="1:4">
      <c r="A756" s="50">
        <v>30</v>
      </c>
      <c r="B756" s="78">
        <f>検証シート③USDJPY1Ｈ3年間!B38</f>
        <v>44950</v>
      </c>
      <c r="C756" s="49" t="s">
        <v>50</v>
      </c>
      <c r="D756" s="49" t="s">
        <v>41</v>
      </c>
    </row>
    <row r="782" spans="1:5">
      <c r="A782" s="50">
        <v>31</v>
      </c>
      <c r="B782" s="78">
        <f>検証シート③USDJPY1Ｈ3年間!B39</f>
        <v>44951</v>
      </c>
      <c r="C782" s="49" t="s">
        <v>36</v>
      </c>
      <c r="D782" s="49" t="s">
        <v>38</v>
      </c>
      <c r="E782" s="49" t="s">
        <v>41</v>
      </c>
    </row>
    <row r="808" spans="1:5">
      <c r="A808" s="50">
        <v>32</v>
      </c>
      <c r="B808" s="78">
        <f>検証シート③USDJPY1Ｈ3年間!B40</f>
        <v>44953</v>
      </c>
      <c r="C808" s="49" t="s">
        <v>36</v>
      </c>
      <c r="D808" s="49" t="s">
        <v>38</v>
      </c>
      <c r="E808" s="49" t="s">
        <v>41</v>
      </c>
    </row>
    <row r="834" spans="1:5">
      <c r="A834" s="50">
        <v>33</v>
      </c>
      <c r="B834" s="78">
        <f>検証シート③USDJPY1Ｈ3年間!B41</f>
        <v>44957</v>
      </c>
      <c r="C834" s="49" t="s">
        <v>36</v>
      </c>
      <c r="D834" s="49" t="s">
        <v>50</v>
      </c>
      <c r="E834" s="49" t="s">
        <v>71</v>
      </c>
    </row>
    <row r="860" spans="1:5">
      <c r="A860" s="50">
        <v>34</v>
      </c>
      <c r="B860" s="78">
        <f>検証シート③USDJPY1Ｈ3年間!B42</f>
        <v>44965</v>
      </c>
      <c r="C860" s="49" t="s">
        <v>36</v>
      </c>
      <c r="D860" s="49" t="s">
        <v>38</v>
      </c>
      <c r="E860" s="49" t="s">
        <v>70</v>
      </c>
    </row>
    <row r="886" spans="1:5">
      <c r="A886" s="50">
        <v>35</v>
      </c>
      <c r="B886" s="78">
        <f>検証シート③USDJPY1Ｈ3年間!B43</f>
        <v>44979</v>
      </c>
      <c r="C886" s="49" t="s">
        <v>36</v>
      </c>
      <c r="D886" s="49" t="s">
        <v>50</v>
      </c>
      <c r="E886" s="49" t="s">
        <v>55</v>
      </c>
    </row>
    <row r="912" spans="1:5">
      <c r="A912" s="50">
        <v>36</v>
      </c>
      <c r="B912" s="78">
        <f>検証シート③USDJPY1Ｈ3年間!B44</f>
        <v>44980</v>
      </c>
      <c r="C912" s="49" t="s">
        <v>36</v>
      </c>
      <c r="D912" s="49" t="s">
        <v>38</v>
      </c>
      <c r="E912" s="49" t="s">
        <v>71</v>
      </c>
    </row>
    <row r="938" spans="1:5">
      <c r="A938" s="50">
        <v>37</v>
      </c>
      <c r="B938" s="78">
        <f>検証シート③USDJPY1Ｈ3年間!B45</f>
        <v>44985</v>
      </c>
      <c r="C938" s="49" t="s">
        <v>36</v>
      </c>
      <c r="D938" s="49" t="s">
        <v>38</v>
      </c>
      <c r="E938" s="49" t="s">
        <v>71</v>
      </c>
    </row>
    <row r="964" spans="1:5">
      <c r="A964" s="50">
        <v>38</v>
      </c>
      <c r="B964" s="78">
        <f>検証シート③USDJPY1Ｈ3年間!B46</f>
        <v>44992</v>
      </c>
      <c r="C964" s="49" t="s">
        <v>36</v>
      </c>
      <c r="D964" s="49" t="s">
        <v>50</v>
      </c>
      <c r="E964" s="49" t="s">
        <v>71</v>
      </c>
    </row>
    <row r="990" spans="1:5">
      <c r="A990" s="50">
        <v>39</v>
      </c>
      <c r="B990" s="78">
        <f>検証シート③USDJPY1Ｈ3年間!B47</f>
        <v>44994</v>
      </c>
      <c r="C990" s="49" t="s">
        <v>36</v>
      </c>
      <c r="D990" s="49" t="s">
        <v>50</v>
      </c>
      <c r="E990" s="49" t="s">
        <v>41</v>
      </c>
    </row>
    <row r="1016" spans="1:5">
      <c r="A1016" s="50">
        <v>40</v>
      </c>
      <c r="B1016" s="78">
        <f>検証シート③USDJPY1Ｈ3年間!B48</f>
        <v>44999</v>
      </c>
      <c r="C1016" s="49" t="s">
        <v>36</v>
      </c>
      <c r="D1016" s="49" t="s">
        <v>38</v>
      </c>
      <c r="E1016" s="49" t="s">
        <v>41</v>
      </c>
    </row>
    <row r="1042" spans="1:5">
      <c r="A1042" s="50">
        <v>41</v>
      </c>
      <c r="B1042" s="78">
        <f>検証シート③USDJPY1Ｈ3年間!B49</f>
        <v>45001</v>
      </c>
      <c r="C1042" s="49" t="s">
        <v>36</v>
      </c>
      <c r="D1042" s="49" t="s">
        <v>50</v>
      </c>
      <c r="E1042" s="49" t="s">
        <v>41</v>
      </c>
    </row>
    <row r="1068" spans="1:5">
      <c r="A1068" s="50">
        <v>42</v>
      </c>
      <c r="B1068" s="78">
        <f>検証シート③USDJPY1Ｈ3年間!B50</f>
        <v>45007</v>
      </c>
      <c r="C1068" s="49" t="s">
        <v>36</v>
      </c>
      <c r="D1068" s="49" t="s">
        <v>38</v>
      </c>
      <c r="E1068" s="49" t="s">
        <v>55</v>
      </c>
    </row>
    <row r="1094" spans="1:5">
      <c r="A1094" s="50">
        <v>43</v>
      </c>
      <c r="B1094" s="78">
        <f>検証シート③USDJPY1Ｈ3年間!B51</f>
        <v>45008</v>
      </c>
      <c r="C1094" s="49" t="s">
        <v>36</v>
      </c>
      <c r="D1094" s="49" t="s">
        <v>50</v>
      </c>
      <c r="E1094" s="49" t="s">
        <v>73</v>
      </c>
    </row>
    <row r="1120" spans="1:5">
      <c r="A1120" s="50">
        <v>44</v>
      </c>
      <c r="B1120" s="78">
        <f>検証シート③USDJPY1Ｈ3年間!B52</f>
        <v>45016</v>
      </c>
      <c r="C1120" s="49" t="s">
        <v>36</v>
      </c>
      <c r="D1120" s="49" t="s">
        <v>38</v>
      </c>
      <c r="E1120" s="49" t="s">
        <v>74</v>
      </c>
    </row>
    <row r="1146" spans="1:5">
      <c r="A1146" s="50">
        <v>45</v>
      </c>
      <c r="B1146" s="78">
        <f>検証シート③USDJPY1Ｈ3年間!B53</f>
        <v>45024</v>
      </c>
      <c r="C1146" s="49" t="s">
        <v>36</v>
      </c>
      <c r="D1146" s="49" t="s">
        <v>38</v>
      </c>
      <c r="E1146" s="49" t="s">
        <v>71</v>
      </c>
    </row>
    <row r="1172" spans="1:5">
      <c r="A1172" s="50">
        <v>46</v>
      </c>
      <c r="B1172" s="78">
        <f>検証シート③USDJPY1Ｈ3年間!B54</f>
        <v>45033</v>
      </c>
      <c r="C1172" s="49" t="s">
        <v>36</v>
      </c>
      <c r="D1172" s="49" t="s">
        <v>38</v>
      </c>
      <c r="E1172" s="49" t="s">
        <v>41</v>
      </c>
    </row>
    <row r="1198" spans="1:5">
      <c r="A1198" s="50">
        <v>47</v>
      </c>
      <c r="B1198" s="78">
        <f>検証シート③USDJPY1Ｈ3年間!B55</f>
        <v>45036</v>
      </c>
      <c r="C1198" s="49" t="s">
        <v>36</v>
      </c>
      <c r="D1198" s="49" t="s">
        <v>50</v>
      </c>
      <c r="E1198" s="49" t="s">
        <v>71</v>
      </c>
    </row>
    <row r="1224" spans="1:5">
      <c r="A1224" s="50">
        <v>48</v>
      </c>
      <c r="B1224" s="78">
        <f>検証シート③USDJPY1Ｈ3年間!B56</f>
        <v>45041</v>
      </c>
      <c r="C1224" s="49" t="s">
        <v>36</v>
      </c>
      <c r="D1224" s="49" t="s">
        <v>50</v>
      </c>
      <c r="E1224" s="49" t="s">
        <v>70</v>
      </c>
    </row>
    <row r="1250" spans="1:5">
      <c r="A1250" s="50">
        <v>49</v>
      </c>
      <c r="B1250" s="78">
        <f>検証シート③USDJPY1Ｈ3年間!B57</f>
        <v>45042</v>
      </c>
      <c r="C1250" s="49" t="s">
        <v>36</v>
      </c>
      <c r="D1250" s="49" t="s">
        <v>50</v>
      </c>
      <c r="E1250" s="49" t="s">
        <v>70</v>
      </c>
    </row>
    <row r="1276" spans="1:5">
      <c r="A1276" s="50">
        <v>50</v>
      </c>
      <c r="B1276" s="78">
        <f>検証シート③USDJPY1Ｈ3年間!B58</f>
        <v>45049</v>
      </c>
      <c r="C1276" s="49" t="s">
        <v>36</v>
      </c>
      <c r="D1276" s="49" t="s">
        <v>50</v>
      </c>
      <c r="E1276" s="49" t="s">
        <v>71</v>
      </c>
    </row>
    <row r="1302" spans="1:5">
      <c r="A1302" s="50">
        <v>51</v>
      </c>
      <c r="B1302" s="78">
        <f>検証シート③USDJPY1Ｈ3年間!B59</f>
        <v>45051</v>
      </c>
      <c r="C1302" s="49" t="s">
        <v>36</v>
      </c>
      <c r="D1302" s="49" t="s">
        <v>50</v>
      </c>
      <c r="E1302" s="49" t="s">
        <v>55</v>
      </c>
    </row>
    <row r="1328" spans="1:5">
      <c r="A1328" s="50">
        <v>52</v>
      </c>
      <c r="B1328" s="78">
        <f>検証シート③USDJPY1Ｈ3年間!B60</f>
        <v>45055</v>
      </c>
      <c r="C1328" s="49" t="s">
        <v>36</v>
      </c>
      <c r="D1328" s="49" t="s">
        <v>50</v>
      </c>
      <c r="E1328" s="49" t="s">
        <v>41</v>
      </c>
    </row>
    <row r="1354" spans="1:5">
      <c r="A1354" s="50">
        <v>53</v>
      </c>
      <c r="B1354" s="78">
        <f>検証シート③USDJPY1Ｈ3年間!B61</f>
        <v>45055</v>
      </c>
      <c r="C1354" s="49" t="s">
        <v>36</v>
      </c>
      <c r="D1354" s="49" t="s">
        <v>38</v>
      </c>
      <c r="E1354" s="49" t="s">
        <v>71</v>
      </c>
    </row>
    <row r="1380" spans="1:5">
      <c r="A1380" s="50">
        <v>54</v>
      </c>
      <c r="B1380" s="78">
        <f>検証シート③USDJPY1Ｈ3年間!B62</f>
        <v>45056</v>
      </c>
      <c r="C1380" s="49" t="s">
        <v>36</v>
      </c>
      <c r="D1380" s="49" t="s">
        <v>38</v>
      </c>
      <c r="E1380" s="49" t="s">
        <v>55</v>
      </c>
    </row>
    <row r="1406" spans="1:5">
      <c r="A1406" s="50">
        <v>55</v>
      </c>
      <c r="B1406" s="78">
        <f>検証シート③USDJPY1Ｈ3年間!B63</f>
        <v>45061</v>
      </c>
      <c r="C1406" s="49" t="s">
        <v>36</v>
      </c>
      <c r="D1406" s="49" t="s">
        <v>38</v>
      </c>
      <c r="E1406" s="49" t="s">
        <v>71</v>
      </c>
    </row>
    <row r="1432" spans="1:5">
      <c r="A1432" s="50">
        <v>56</v>
      </c>
      <c r="B1432" s="78">
        <f>検証シート③USDJPY1Ｈ3年間!B64</f>
        <v>45068</v>
      </c>
      <c r="C1432" s="49" t="s">
        <v>36</v>
      </c>
      <c r="D1432" s="49" t="s">
        <v>38</v>
      </c>
      <c r="E1432" s="49" t="s">
        <v>71</v>
      </c>
    </row>
    <row r="1458" spans="1:5">
      <c r="A1458" s="50">
        <v>57</v>
      </c>
      <c r="B1458" s="78">
        <f>検証シート③USDJPY1Ｈ3年間!B65</f>
        <v>45076</v>
      </c>
      <c r="C1458" s="49" t="s">
        <v>36</v>
      </c>
      <c r="D1458" s="49" t="s">
        <v>50</v>
      </c>
      <c r="E1458" s="49" t="s">
        <v>75</v>
      </c>
    </row>
    <row r="1484" spans="1:5">
      <c r="A1484" s="50">
        <v>58</v>
      </c>
      <c r="B1484" s="78">
        <f>検証シート③USDJPY1Ｈ3年間!B66</f>
        <v>45077</v>
      </c>
      <c r="C1484" s="49" t="s">
        <v>36</v>
      </c>
      <c r="D1484" s="49" t="s">
        <v>50</v>
      </c>
      <c r="E1484" s="49" t="s">
        <v>70</v>
      </c>
    </row>
    <row r="1510" spans="1:6">
      <c r="A1510" s="50">
        <v>59</v>
      </c>
      <c r="B1510" s="78">
        <f>検証シート③USDJPY1Ｈ3年間!B67</f>
        <v>45096</v>
      </c>
      <c r="C1510" s="49" t="s">
        <v>36</v>
      </c>
      <c r="D1510" s="49" t="s">
        <v>38</v>
      </c>
      <c r="E1510" s="49" t="s">
        <v>71</v>
      </c>
      <c r="F1510" s="49" t="s">
        <v>76</v>
      </c>
    </row>
    <row r="1536" spans="1:5">
      <c r="A1536" s="50">
        <v>60</v>
      </c>
      <c r="B1536" s="78">
        <f>検証シート③USDJPY1Ｈ3年間!B68</f>
        <v>45103</v>
      </c>
      <c r="C1536" s="49" t="s">
        <v>36</v>
      </c>
      <c r="D1536" s="49" t="s">
        <v>38</v>
      </c>
      <c r="E1536" s="49" t="s">
        <v>55</v>
      </c>
    </row>
    <row r="1562" spans="1:5">
      <c r="A1562" s="50">
        <v>61</v>
      </c>
      <c r="B1562" s="78">
        <f>検証シート③USDJPY1Ｈ3年間!B69</f>
        <v>45105</v>
      </c>
      <c r="C1562" s="49" t="s">
        <v>36</v>
      </c>
      <c r="D1562" s="49" t="s">
        <v>38</v>
      </c>
      <c r="E1562" s="49" t="s">
        <v>71</v>
      </c>
    </row>
    <row r="1588" spans="1:5">
      <c r="A1588" s="50">
        <v>62</v>
      </c>
      <c r="B1588" s="78">
        <f>検証シート③USDJPY1Ｈ3年間!B70</f>
        <v>45111</v>
      </c>
      <c r="C1588" s="49" t="s">
        <v>36</v>
      </c>
      <c r="D1588" s="49" t="s">
        <v>38</v>
      </c>
      <c r="E1588" s="49" t="s">
        <v>41</v>
      </c>
    </row>
    <row r="1614" spans="1:5">
      <c r="A1614" s="50">
        <v>63</v>
      </c>
      <c r="B1614" s="78">
        <f>検証シート③USDJPY1Ｈ3年間!B71</f>
        <v>45126</v>
      </c>
      <c r="C1614" s="49" t="s">
        <v>36</v>
      </c>
      <c r="D1614" s="49" t="s">
        <v>38</v>
      </c>
      <c r="E1614" s="49" t="s">
        <v>70</v>
      </c>
    </row>
    <row r="1640" spans="1:5">
      <c r="A1640" s="50">
        <v>64</v>
      </c>
      <c r="B1640" s="78">
        <f>検証シート③USDJPY1Ｈ3年間!B72</f>
        <v>45128</v>
      </c>
      <c r="C1640" s="49" t="s">
        <v>36</v>
      </c>
      <c r="D1640" s="49" t="s">
        <v>38</v>
      </c>
      <c r="E1640" s="49" t="s">
        <v>55</v>
      </c>
    </row>
    <row r="1666" spans="1:5">
      <c r="A1666" s="50">
        <v>65</v>
      </c>
      <c r="B1666" s="78">
        <f>検証シート③USDJPY1Ｈ3年間!B73</f>
        <v>45139</v>
      </c>
      <c r="C1666" s="49" t="s">
        <v>36</v>
      </c>
      <c r="D1666" s="49" t="s">
        <v>38</v>
      </c>
      <c r="E1666" s="49" t="s">
        <v>55</v>
      </c>
    </row>
    <row r="1692" spans="1:5">
      <c r="A1692" s="50">
        <v>66</v>
      </c>
      <c r="B1692" s="78">
        <f>検証シート③USDJPY1Ｈ3年間!B74</f>
        <v>45147</v>
      </c>
      <c r="C1692" s="49" t="s">
        <v>36</v>
      </c>
      <c r="D1692" s="49" t="s">
        <v>38</v>
      </c>
      <c r="E1692" s="49" t="s">
        <v>71</v>
      </c>
    </row>
    <row r="1718" spans="1:5">
      <c r="A1718" s="50">
        <v>67</v>
      </c>
      <c r="B1718" s="78">
        <f>検証シート③USDJPY1Ｈ3年間!B75</f>
        <v>45152</v>
      </c>
      <c r="C1718" s="49" t="s">
        <v>36</v>
      </c>
      <c r="D1718" s="49" t="s">
        <v>38</v>
      </c>
      <c r="E1718" s="49" t="s">
        <v>71</v>
      </c>
    </row>
    <row r="1745" spans="1:5">
      <c r="A1745" s="50">
        <v>68</v>
      </c>
      <c r="B1745" s="78">
        <f>検証シート③USDJPY1Ｈ3年間!B76</f>
        <v>45154</v>
      </c>
      <c r="C1745" s="49" t="s">
        <v>36</v>
      </c>
      <c r="D1745" s="49" t="s">
        <v>50</v>
      </c>
      <c r="E1745" s="49" t="s">
        <v>41</v>
      </c>
    </row>
    <row r="1771" spans="1:5">
      <c r="A1771" s="50">
        <v>69</v>
      </c>
      <c r="B1771" s="78">
        <f>検証シート③USDJPY1Ｈ3年間!B77</f>
        <v>45159</v>
      </c>
      <c r="C1771" s="49" t="s">
        <v>36</v>
      </c>
      <c r="D1771" s="49" t="s">
        <v>38</v>
      </c>
      <c r="E1771" s="49" t="s">
        <v>71</v>
      </c>
    </row>
    <row r="1797" spans="1:5">
      <c r="A1797" s="50">
        <v>70</v>
      </c>
      <c r="B1797" s="78">
        <f>検証シート③USDJPY1Ｈ3年間!B78</f>
        <v>45166</v>
      </c>
      <c r="C1797" s="49" t="s">
        <v>36</v>
      </c>
      <c r="D1797" s="49" t="s">
        <v>38</v>
      </c>
      <c r="E1797" s="49" t="s">
        <v>41</v>
      </c>
    </row>
    <row r="1823" spans="1:5">
      <c r="A1823" s="50">
        <v>71</v>
      </c>
      <c r="B1823" s="78">
        <f>検証シート③USDJPY1Ｈ3年間!B79</f>
        <v>45175</v>
      </c>
      <c r="C1823" s="49" t="s">
        <v>36</v>
      </c>
      <c r="D1823" s="49" t="s">
        <v>50</v>
      </c>
      <c r="E1823" s="49" t="s">
        <v>55</v>
      </c>
    </row>
    <row r="1849" spans="1:5">
      <c r="A1849" s="50">
        <v>72</v>
      </c>
      <c r="B1849" s="78">
        <f>検証シート③USDJPY1Ｈ3年間!B80</f>
        <v>45176</v>
      </c>
      <c r="C1849" s="49" t="s">
        <v>36</v>
      </c>
      <c r="D1849" s="49" t="s">
        <v>50</v>
      </c>
      <c r="E1849" s="49" t="s">
        <v>77</v>
      </c>
    </row>
    <row r="1875" spans="1:5">
      <c r="A1875" s="50">
        <v>73</v>
      </c>
      <c r="B1875" s="78">
        <f>検証シート③USDJPY1Ｈ3年間!B81</f>
        <v>45181</v>
      </c>
      <c r="C1875" s="49" t="s">
        <v>36</v>
      </c>
      <c r="D1875" s="49" t="s">
        <v>38</v>
      </c>
      <c r="E1875" s="49" t="s">
        <v>71</v>
      </c>
    </row>
    <row r="1901" spans="1:5">
      <c r="A1901" s="50">
        <v>74</v>
      </c>
      <c r="B1901" s="78">
        <f>検証シート③USDJPY1Ｈ3年間!B82</f>
        <v>45184</v>
      </c>
      <c r="C1901" s="49" t="s">
        <v>36</v>
      </c>
      <c r="D1901" s="49" t="s">
        <v>38</v>
      </c>
      <c r="E1901" s="49" t="s">
        <v>71</v>
      </c>
    </row>
    <row r="1927" spans="1:5">
      <c r="A1927" s="50">
        <v>75</v>
      </c>
      <c r="B1927" s="78">
        <f>検証シート③USDJPY1Ｈ3年間!B83</f>
        <v>45187</v>
      </c>
      <c r="C1927" s="49" t="s">
        <v>36</v>
      </c>
      <c r="D1927" s="49" t="s">
        <v>38</v>
      </c>
      <c r="E1927" s="49" t="s">
        <v>41</v>
      </c>
    </row>
    <row r="1953" spans="1:1">
      <c r="A1953" s="50" t="s">
        <v>68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7DDB2-2561-43D6-AA0A-936B6142AAED}">
  <sheetPr>
    <tabColor rgb="FFFF0000"/>
  </sheetPr>
  <dimension ref="A1:J29"/>
  <sheetViews>
    <sheetView zoomScale="145" zoomScaleSheetLayoutView="100" workbookViewId="0">
      <selection activeCell="L25" sqref="L25"/>
    </sheetView>
  </sheetViews>
  <sheetFormatPr defaultColWidth="8.08203125" defaultRowHeight="13"/>
  <cols>
    <col min="1" max="16384" width="8.08203125" style="49"/>
  </cols>
  <sheetData>
    <row r="1" spans="1:10">
      <c r="A1" s="49" t="s">
        <v>25</v>
      </c>
    </row>
    <row r="2" spans="1:10">
      <c r="A2" s="93" t="s">
        <v>62</v>
      </c>
      <c r="B2" s="94"/>
      <c r="C2" s="94"/>
      <c r="D2" s="94"/>
      <c r="E2" s="94"/>
      <c r="F2" s="94"/>
      <c r="G2" s="94"/>
      <c r="H2" s="94"/>
      <c r="I2" s="94"/>
      <c r="J2" s="94"/>
    </row>
    <row r="3" spans="1:10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>
      <c r="A4" s="94"/>
      <c r="B4" s="94"/>
      <c r="C4" s="94"/>
      <c r="D4" s="94"/>
      <c r="E4" s="94"/>
      <c r="F4" s="94"/>
      <c r="G4" s="94"/>
      <c r="H4" s="94"/>
      <c r="I4" s="94"/>
      <c r="J4" s="94"/>
    </row>
    <row r="5" spans="1:10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>
      <c r="A6" s="94"/>
      <c r="B6" s="94"/>
      <c r="C6" s="94"/>
      <c r="D6" s="94"/>
      <c r="E6" s="94"/>
      <c r="F6" s="94"/>
      <c r="G6" s="94"/>
      <c r="H6" s="94"/>
      <c r="I6" s="94"/>
      <c r="J6" s="94"/>
    </row>
    <row r="7" spans="1:10">
      <c r="A7" s="94"/>
      <c r="B7" s="94"/>
      <c r="C7" s="94"/>
      <c r="D7" s="94"/>
      <c r="E7" s="94"/>
      <c r="F7" s="94"/>
      <c r="G7" s="94"/>
      <c r="H7" s="94"/>
      <c r="I7" s="94"/>
      <c r="J7" s="94"/>
    </row>
    <row r="8" spans="1:10">
      <c r="A8" s="94"/>
      <c r="B8" s="94"/>
      <c r="C8" s="94"/>
      <c r="D8" s="94"/>
      <c r="E8" s="94"/>
      <c r="F8" s="94"/>
      <c r="G8" s="94"/>
      <c r="H8" s="94"/>
      <c r="I8" s="94"/>
      <c r="J8" s="94"/>
    </row>
    <row r="9" spans="1:10">
      <c r="A9" s="94"/>
      <c r="B9" s="94"/>
      <c r="C9" s="94"/>
      <c r="D9" s="94"/>
      <c r="E9" s="94"/>
      <c r="F9" s="94"/>
      <c r="G9" s="94"/>
      <c r="H9" s="94"/>
      <c r="I9" s="94"/>
      <c r="J9" s="94"/>
    </row>
    <row r="11" spans="1:10">
      <c r="A11" s="49" t="s">
        <v>26</v>
      </c>
    </row>
    <row r="12" spans="1:10">
      <c r="A12" s="95" t="s">
        <v>69</v>
      </c>
      <c r="B12" s="96"/>
      <c r="C12" s="96"/>
      <c r="D12" s="96"/>
      <c r="E12" s="96"/>
      <c r="F12" s="96"/>
      <c r="G12" s="96"/>
      <c r="H12" s="96"/>
      <c r="I12" s="96"/>
      <c r="J12" s="96"/>
    </row>
    <row r="13" spans="1:10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>
      <c r="A21" s="49" t="s">
        <v>27</v>
      </c>
    </row>
    <row r="22" spans="1:10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0">
      <c r="A23" s="95"/>
      <c r="B23" s="95"/>
      <c r="C23" s="95"/>
      <c r="D23" s="95"/>
      <c r="E23" s="95"/>
      <c r="F23" s="95"/>
      <c r="G23" s="95"/>
      <c r="H23" s="95"/>
      <c r="I23" s="95"/>
      <c r="J23" s="95"/>
    </row>
    <row r="24" spans="1:10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0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0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0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0">
      <c r="A29" s="95"/>
      <c r="B29" s="95"/>
      <c r="C29" s="95"/>
      <c r="D29" s="95"/>
      <c r="E29" s="95"/>
      <c r="F29" s="95"/>
      <c r="G29" s="95"/>
      <c r="H29" s="95"/>
      <c r="I29" s="95"/>
      <c r="J29" s="9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B8080-F90E-459D-8884-F390D0743D0B}">
  <sheetPr>
    <tabColor rgb="FF00B050"/>
  </sheetPr>
  <dimension ref="A1:S64"/>
  <sheetViews>
    <sheetView tabSelected="1" zoomScale="80" zoomScaleNormal="80" workbookViewId="0">
      <pane xSplit="1" ySplit="8" topLeftCell="B9" activePane="bottomRight" state="frozen"/>
      <selection activeCell="P39" sqref="P39"/>
      <selection pane="topRight" activeCell="P39" sqref="P39"/>
      <selection pane="bottomLeft" activeCell="P39" sqref="P39"/>
      <selection pane="bottomRight" activeCell="S36" sqref="S36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  <col min="16" max="16" width="12.58203125" customWidth="1"/>
    <col min="17" max="18" width="10.58203125" customWidth="1"/>
    <col min="19" max="19" width="10.58203125" bestFit="1" customWidth="1"/>
    <col min="20" max="20" width="9.58203125" bestFit="1" customWidth="1"/>
  </cols>
  <sheetData>
    <row r="1" spans="1:19">
      <c r="A1" s="1" t="s">
        <v>7</v>
      </c>
      <c r="C1" t="s">
        <v>36</v>
      </c>
    </row>
    <row r="2" spans="1:19">
      <c r="A2" s="1" t="s">
        <v>8</v>
      </c>
      <c r="C2" t="s">
        <v>49</v>
      </c>
      <c r="D2" t="s">
        <v>58</v>
      </c>
    </row>
    <row r="3" spans="1:19">
      <c r="A3" s="1" t="s">
        <v>10</v>
      </c>
      <c r="C3" s="27">
        <v>100000</v>
      </c>
    </row>
    <row r="4" spans="1:19">
      <c r="A4" s="1" t="s">
        <v>11</v>
      </c>
      <c r="C4" s="27" t="s">
        <v>13</v>
      </c>
    </row>
    <row r="5" spans="1:19" ht="18.5" thickBot="1">
      <c r="A5" s="1" t="s">
        <v>12</v>
      </c>
      <c r="C5" s="27" t="s">
        <v>33</v>
      </c>
    </row>
    <row r="6" spans="1:19" ht="18.5" thickBot="1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3" t="s">
        <v>3</v>
      </c>
      <c r="H6" s="84"/>
      <c r="I6" s="90"/>
      <c r="J6" s="83" t="s">
        <v>22</v>
      </c>
      <c r="K6" s="84"/>
      <c r="L6" s="90"/>
      <c r="M6" s="83" t="s">
        <v>23</v>
      </c>
      <c r="N6" s="84"/>
      <c r="O6" s="90"/>
      <c r="P6" t="s">
        <v>51</v>
      </c>
    </row>
    <row r="7" spans="1:19" ht="18.5" thickBot="1">
      <c r="A7" s="25"/>
      <c r="B7" s="25" t="s">
        <v>2</v>
      </c>
      <c r="C7" s="60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>
        <v>1.27</v>
      </c>
      <c r="Q7">
        <v>1.5</v>
      </c>
      <c r="R7">
        <v>2</v>
      </c>
      <c r="S7" t="s">
        <v>41</v>
      </c>
    </row>
    <row r="8" spans="1:19" ht="18.5" thickBot="1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7" t="s">
        <v>22</v>
      </c>
      <c r="K8" s="88"/>
      <c r="L8" s="89"/>
      <c r="M8" s="87"/>
      <c r="N8" s="88"/>
      <c r="O8" s="89"/>
    </row>
    <row r="9" spans="1:19">
      <c r="A9" s="7">
        <v>1</v>
      </c>
      <c r="B9" s="21">
        <v>44253</v>
      </c>
      <c r="C9" s="47">
        <v>1</v>
      </c>
      <c r="D9" s="51">
        <v>1.27</v>
      </c>
      <c r="E9" s="52">
        <v>1.5</v>
      </c>
      <c r="F9" s="53">
        <v>2</v>
      </c>
      <c r="G9" s="20">
        <f>IF(D9="","",G8+M9)</f>
        <v>103810</v>
      </c>
      <c r="H9" s="20">
        <f>IF(E9="","",H8+N9)</f>
        <v>104500</v>
      </c>
      <c r="I9" s="20">
        <f>IF(F9="","",I8+O9)</f>
        <v>106000</v>
      </c>
      <c r="J9" s="38">
        <f t="shared" ref="J9:L24" si="0">IF(G8="","",G8*0.03)</f>
        <v>3000</v>
      </c>
      <c r="K9" s="39">
        <f t="shared" si="0"/>
        <v>3000</v>
      </c>
      <c r="L9" s="40">
        <f t="shared" si="0"/>
        <v>3000</v>
      </c>
      <c r="M9" s="38">
        <f t="shared" ref="M9:O24" si="1">IF(D9="","",J9*D9)</f>
        <v>3810</v>
      </c>
      <c r="N9" s="39">
        <f t="shared" si="1"/>
        <v>4500</v>
      </c>
      <c r="O9" s="40">
        <f t="shared" si="1"/>
        <v>6000</v>
      </c>
      <c r="P9" s="80">
        <v>44434</v>
      </c>
      <c r="Q9" s="80">
        <v>44434</v>
      </c>
      <c r="R9" s="80">
        <v>44434</v>
      </c>
    </row>
    <row r="10" spans="1:19">
      <c r="A10" s="7">
        <v>2</v>
      </c>
      <c r="B10" s="4">
        <v>44299</v>
      </c>
      <c r="C10" s="44">
        <v>2</v>
      </c>
      <c r="D10" s="54">
        <v>1.27</v>
      </c>
      <c r="E10" s="55">
        <v>1.5</v>
      </c>
      <c r="F10" s="56">
        <v>2</v>
      </c>
      <c r="G10" s="20">
        <f t="shared" ref="G10:I25" si="2">IF(D10="","",G9+M10)</f>
        <v>107765.16099999999</v>
      </c>
      <c r="H10" s="20">
        <f t="shared" si="2"/>
        <v>109202.5</v>
      </c>
      <c r="I10" s="20">
        <f t="shared" si="2"/>
        <v>112360</v>
      </c>
      <c r="J10" s="41">
        <f t="shared" si="0"/>
        <v>3114.2999999999997</v>
      </c>
      <c r="K10" s="42">
        <f t="shared" si="0"/>
        <v>3135</v>
      </c>
      <c r="L10" s="43">
        <f t="shared" si="0"/>
        <v>3180</v>
      </c>
      <c r="M10" s="41">
        <f t="shared" si="1"/>
        <v>3955.1609999999996</v>
      </c>
      <c r="N10" s="42">
        <f t="shared" si="1"/>
        <v>4702.5</v>
      </c>
      <c r="O10" s="43">
        <f t="shared" si="1"/>
        <v>6360</v>
      </c>
      <c r="P10" s="80">
        <v>44305</v>
      </c>
      <c r="Q10" s="80" t="s">
        <v>52</v>
      </c>
      <c r="R10" s="80" t="s">
        <v>53</v>
      </c>
    </row>
    <row r="11" spans="1:19">
      <c r="A11" s="7">
        <v>3</v>
      </c>
      <c r="B11" s="4">
        <v>44313</v>
      </c>
      <c r="C11" s="44">
        <v>1</v>
      </c>
      <c r="D11" s="54">
        <v>1.27</v>
      </c>
      <c r="E11" s="55">
        <v>1.5</v>
      </c>
      <c r="F11" s="56">
        <v>2</v>
      </c>
      <c r="G11" s="20">
        <f t="shared" si="2"/>
        <v>111871.01363409999</v>
      </c>
      <c r="H11" s="20">
        <f t="shared" si="2"/>
        <v>114116.6125</v>
      </c>
      <c r="I11" s="20">
        <f t="shared" si="2"/>
        <v>119101.6</v>
      </c>
      <c r="J11" s="41">
        <f t="shared" si="0"/>
        <v>3232.9548299999997</v>
      </c>
      <c r="K11" s="42">
        <f t="shared" si="0"/>
        <v>3276.0749999999998</v>
      </c>
      <c r="L11" s="43">
        <f t="shared" si="0"/>
        <v>3370.7999999999997</v>
      </c>
      <c r="M11" s="41">
        <f t="shared" si="1"/>
        <v>4105.8526340999997</v>
      </c>
      <c r="N11" s="42">
        <f t="shared" si="1"/>
        <v>4914.1124999999993</v>
      </c>
      <c r="O11" s="43">
        <f t="shared" si="1"/>
        <v>6741.5999999999995</v>
      </c>
      <c r="P11" s="80">
        <v>44313</v>
      </c>
      <c r="Q11" s="80" t="s">
        <v>52</v>
      </c>
      <c r="R11" s="80" t="s">
        <v>52</v>
      </c>
    </row>
    <row r="12" spans="1:19">
      <c r="A12" s="7">
        <v>4</v>
      </c>
      <c r="B12" s="4">
        <v>44403</v>
      </c>
      <c r="C12" s="44">
        <v>2</v>
      </c>
      <c r="D12" s="54">
        <v>1.27</v>
      </c>
      <c r="E12" s="55">
        <v>1.5</v>
      </c>
      <c r="F12" s="56">
        <v>2</v>
      </c>
      <c r="G12" s="20">
        <f t="shared" si="2"/>
        <v>116133.29925355921</v>
      </c>
      <c r="H12" s="20">
        <f t="shared" si="2"/>
        <v>119251.8600625</v>
      </c>
      <c r="I12" s="20">
        <f t="shared" si="2"/>
        <v>126247.69600000001</v>
      </c>
      <c r="J12" s="41">
        <f t="shared" si="0"/>
        <v>3356.1304090229996</v>
      </c>
      <c r="K12" s="42">
        <f t="shared" si="0"/>
        <v>3423.4983750000001</v>
      </c>
      <c r="L12" s="43">
        <f t="shared" si="0"/>
        <v>3573.0480000000002</v>
      </c>
      <c r="M12" s="41">
        <f t="shared" si="1"/>
        <v>4262.2856194592096</v>
      </c>
      <c r="N12" s="42">
        <f t="shared" si="1"/>
        <v>5135.2475625000006</v>
      </c>
      <c r="O12" s="43">
        <f t="shared" si="1"/>
        <v>7146.0960000000005</v>
      </c>
      <c r="P12" s="80">
        <v>44404</v>
      </c>
      <c r="Q12" s="80" t="s">
        <v>53</v>
      </c>
      <c r="R12" s="80" t="s">
        <v>53</v>
      </c>
    </row>
    <row r="13" spans="1:19">
      <c r="A13" s="7">
        <v>5</v>
      </c>
      <c r="B13" s="4">
        <v>44407</v>
      </c>
      <c r="C13" s="44">
        <v>1</v>
      </c>
      <c r="D13" s="54">
        <v>-1</v>
      </c>
      <c r="E13" s="55">
        <v>0</v>
      </c>
      <c r="F13" s="56">
        <v>0</v>
      </c>
      <c r="G13" s="20">
        <f t="shared" si="2"/>
        <v>112649.30027595242</v>
      </c>
      <c r="H13" s="20">
        <f t="shared" si="2"/>
        <v>119251.8600625</v>
      </c>
      <c r="I13" s="20">
        <f t="shared" si="2"/>
        <v>126247.69600000001</v>
      </c>
      <c r="J13" s="41">
        <f t="shared" si="0"/>
        <v>3483.998977606776</v>
      </c>
      <c r="K13" s="42">
        <f t="shared" si="0"/>
        <v>3577.5558018749998</v>
      </c>
      <c r="L13" s="43">
        <f t="shared" si="0"/>
        <v>3787.4308800000003</v>
      </c>
      <c r="M13" s="41">
        <f t="shared" si="1"/>
        <v>-3483.998977606776</v>
      </c>
      <c r="N13" s="42">
        <f t="shared" si="1"/>
        <v>0</v>
      </c>
      <c r="O13" s="43">
        <f t="shared" si="1"/>
        <v>0</v>
      </c>
      <c r="P13" s="80" t="s">
        <v>54</v>
      </c>
      <c r="Q13" s="80" t="s">
        <v>54</v>
      </c>
      <c r="R13" s="80" t="s">
        <v>54</v>
      </c>
      <c r="S13" t="s">
        <v>52</v>
      </c>
    </row>
    <row r="14" spans="1:19">
      <c r="A14" s="7">
        <v>6</v>
      </c>
      <c r="B14" s="4">
        <v>44421</v>
      </c>
      <c r="C14" s="44">
        <v>2</v>
      </c>
      <c r="D14" s="54">
        <v>1.27</v>
      </c>
      <c r="E14" s="55">
        <v>1.5</v>
      </c>
      <c r="F14" s="56">
        <v>2</v>
      </c>
      <c r="G14" s="20">
        <f t="shared" si="2"/>
        <v>116941.23861646622</v>
      </c>
      <c r="H14" s="20">
        <f t="shared" si="2"/>
        <v>124618.19376531249</v>
      </c>
      <c r="I14" s="20">
        <f t="shared" si="2"/>
        <v>133822.55776000003</v>
      </c>
      <c r="J14" s="41">
        <f t="shared" si="0"/>
        <v>3379.4790082785726</v>
      </c>
      <c r="K14" s="42">
        <f t="shared" si="0"/>
        <v>3577.5558018749998</v>
      </c>
      <c r="L14" s="43">
        <f t="shared" si="0"/>
        <v>3787.4308800000003</v>
      </c>
      <c r="M14" s="41">
        <f t="shared" si="1"/>
        <v>4291.9383405137869</v>
      </c>
      <c r="N14" s="42">
        <f t="shared" si="1"/>
        <v>5366.3337028124997</v>
      </c>
      <c r="O14" s="43">
        <f t="shared" si="1"/>
        <v>7574.8617600000007</v>
      </c>
      <c r="P14" s="80" t="s">
        <v>52</v>
      </c>
      <c r="Q14" s="80" t="s">
        <v>52</v>
      </c>
      <c r="R14" s="80" t="s">
        <v>53</v>
      </c>
    </row>
    <row r="15" spans="1:19">
      <c r="A15" s="7">
        <v>7</v>
      </c>
      <c r="B15" s="4">
        <v>44434</v>
      </c>
      <c r="C15" s="44">
        <v>1</v>
      </c>
      <c r="D15" s="54">
        <v>0</v>
      </c>
      <c r="E15" s="55">
        <v>0</v>
      </c>
      <c r="F15" s="56">
        <v>0</v>
      </c>
      <c r="G15" s="20">
        <f t="shared" si="2"/>
        <v>116941.23861646622</v>
      </c>
      <c r="H15" s="20">
        <f t="shared" si="2"/>
        <v>124618.19376531249</v>
      </c>
      <c r="I15" s="20">
        <f t="shared" si="2"/>
        <v>133822.55776000003</v>
      </c>
      <c r="J15" s="41">
        <f t="shared" si="0"/>
        <v>3508.2371584939865</v>
      </c>
      <c r="K15" s="42">
        <f t="shared" si="0"/>
        <v>3738.5458129593744</v>
      </c>
      <c r="L15" s="43">
        <f t="shared" si="0"/>
        <v>4014.6767328000005</v>
      </c>
      <c r="M15" s="41">
        <f t="shared" si="1"/>
        <v>0</v>
      </c>
      <c r="N15" s="42">
        <f t="shared" si="1"/>
        <v>0</v>
      </c>
      <c r="O15" s="43">
        <f t="shared" si="1"/>
        <v>0</v>
      </c>
      <c r="P15" s="80" t="s">
        <v>54</v>
      </c>
      <c r="Q15" s="80" t="s">
        <v>54</v>
      </c>
      <c r="R15" s="80" t="s">
        <v>54</v>
      </c>
      <c r="S15" t="s">
        <v>52</v>
      </c>
    </row>
    <row r="16" spans="1:19">
      <c r="A16" s="7">
        <v>8</v>
      </c>
      <c r="B16" s="4">
        <v>44481</v>
      </c>
      <c r="C16" s="44">
        <v>1</v>
      </c>
      <c r="D16" s="54">
        <v>1.27</v>
      </c>
      <c r="E16" s="55">
        <v>1.5</v>
      </c>
      <c r="F16" s="56">
        <v>2</v>
      </c>
      <c r="G16" s="20">
        <f t="shared" si="2"/>
        <v>121396.69980775358</v>
      </c>
      <c r="H16" s="20">
        <f t="shared" si="2"/>
        <v>130226.01248475155</v>
      </c>
      <c r="I16" s="20">
        <f t="shared" si="2"/>
        <v>141851.91122560002</v>
      </c>
      <c r="J16" s="41">
        <f t="shared" si="0"/>
        <v>3508.2371584939865</v>
      </c>
      <c r="K16" s="42">
        <f t="shared" si="0"/>
        <v>3738.5458129593744</v>
      </c>
      <c r="L16" s="43">
        <f t="shared" si="0"/>
        <v>4014.6767328000005</v>
      </c>
      <c r="M16" s="41">
        <f t="shared" si="1"/>
        <v>4455.4611912873634</v>
      </c>
      <c r="N16" s="42">
        <f t="shared" si="1"/>
        <v>5607.8187194390612</v>
      </c>
      <c r="O16" s="43">
        <f t="shared" si="1"/>
        <v>8029.3534656000011</v>
      </c>
      <c r="P16" s="80">
        <v>44484</v>
      </c>
      <c r="Q16" s="80" t="s">
        <v>53</v>
      </c>
      <c r="R16" s="80" t="s">
        <v>52</v>
      </c>
    </row>
    <row r="17" spans="1:19">
      <c r="A17" s="7">
        <v>9</v>
      </c>
      <c r="B17" s="4">
        <v>44494</v>
      </c>
      <c r="C17" s="44">
        <v>2</v>
      </c>
      <c r="D17" s="54">
        <v>-1</v>
      </c>
      <c r="E17" s="55">
        <v>0</v>
      </c>
      <c r="F17" s="56">
        <v>0</v>
      </c>
      <c r="G17" s="20">
        <f t="shared" si="2"/>
        <v>117754.79881352097</v>
      </c>
      <c r="H17" s="20">
        <f t="shared" si="2"/>
        <v>130226.01248475155</v>
      </c>
      <c r="I17" s="20">
        <f t="shared" si="2"/>
        <v>141851.91122560002</v>
      </c>
      <c r="J17" s="41">
        <f t="shared" si="0"/>
        <v>3641.9009942326074</v>
      </c>
      <c r="K17" s="42">
        <f t="shared" si="0"/>
        <v>3906.7803745425463</v>
      </c>
      <c r="L17" s="43">
        <f t="shared" si="0"/>
        <v>4255.5573367680008</v>
      </c>
      <c r="M17" s="41">
        <f t="shared" si="1"/>
        <v>-3641.9009942326074</v>
      </c>
      <c r="N17" s="42">
        <f t="shared" si="1"/>
        <v>0</v>
      </c>
      <c r="O17" s="43">
        <f t="shared" si="1"/>
        <v>0</v>
      </c>
      <c r="P17" s="80" t="s">
        <v>52</v>
      </c>
      <c r="Q17" s="80" t="s">
        <v>54</v>
      </c>
      <c r="R17" s="80" t="s">
        <v>54</v>
      </c>
      <c r="S17" s="80" t="s">
        <v>54</v>
      </c>
    </row>
    <row r="18" spans="1:19">
      <c r="A18" s="7">
        <v>10</v>
      </c>
      <c r="B18" s="4">
        <v>44508</v>
      </c>
      <c r="C18" s="44">
        <v>2</v>
      </c>
      <c r="D18" s="54">
        <v>1.27</v>
      </c>
      <c r="E18" s="55">
        <v>1.5</v>
      </c>
      <c r="F18" s="56">
        <v>2</v>
      </c>
      <c r="G18" s="20">
        <f t="shared" si="2"/>
        <v>122241.25664831612</v>
      </c>
      <c r="H18" s="20">
        <f t="shared" si="2"/>
        <v>136086.18304656536</v>
      </c>
      <c r="I18" s="20">
        <f t="shared" si="2"/>
        <v>150363.02589913603</v>
      </c>
      <c r="J18" s="41">
        <f t="shared" si="0"/>
        <v>3532.643964405629</v>
      </c>
      <c r="K18" s="42">
        <f t="shared" si="0"/>
        <v>3906.7803745425463</v>
      </c>
      <c r="L18" s="43">
        <f t="shared" si="0"/>
        <v>4255.5573367680008</v>
      </c>
      <c r="M18" s="41">
        <f t="shared" si="1"/>
        <v>4486.4578347951492</v>
      </c>
      <c r="N18" s="42">
        <f t="shared" si="1"/>
        <v>5860.1705618138194</v>
      </c>
      <c r="O18" s="43">
        <f t="shared" si="1"/>
        <v>8511.1146735360016</v>
      </c>
      <c r="P18" s="80" t="s">
        <v>53</v>
      </c>
      <c r="Q18" s="80" t="s">
        <v>53</v>
      </c>
      <c r="R18" s="80" t="s">
        <v>52</v>
      </c>
    </row>
    <row r="19" spans="1:19">
      <c r="A19" s="7">
        <v>11</v>
      </c>
      <c r="B19" s="4">
        <v>44545</v>
      </c>
      <c r="C19" s="44">
        <v>1</v>
      </c>
      <c r="D19" s="54">
        <v>1.27</v>
      </c>
      <c r="E19" s="55">
        <v>1.5</v>
      </c>
      <c r="F19" s="56">
        <v>2</v>
      </c>
      <c r="G19" s="20">
        <f t="shared" si="2"/>
        <v>126898.64852661696</v>
      </c>
      <c r="H19" s="20">
        <f t="shared" si="2"/>
        <v>142210.06128366079</v>
      </c>
      <c r="I19" s="20">
        <f t="shared" si="2"/>
        <v>159384.80745308418</v>
      </c>
      <c r="J19" s="41">
        <f t="shared" si="0"/>
        <v>3667.2376994494834</v>
      </c>
      <c r="K19" s="42">
        <f t="shared" si="0"/>
        <v>4082.5854913969606</v>
      </c>
      <c r="L19" s="43">
        <f t="shared" si="0"/>
        <v>4510.8907769740808</v>
      </c>
      <c r="M19" s="41">
        <f t="shared" si="1"/>
        <v>4657.3918783008439</v>
      </c>
      <c r="N19" s="42">
        <f t="shared" si="1"/>
        <v>6123.8782370954414</v>
      </c>
      <c r="O19" s="43">
        <f t="shared" si="1"/>
        <v>9021.7815539481617</v>
      </c>
      <c r="P19" s="80">
        <v>44545</v>
      </c>
      <c r="Q19" s="80" t="s">
        <v>53</v>
      </c>
      <c r="R19" s="80" t="s">
        <v>53</v>
      </c>
    </row>
    <row r="20" spans="1:19">
      <c r="A20" s="7">
        <v>12</v>
      </c>
      <c r="B20" s="4">
        <v>44546</v>
      </c>
      <c r="C20" s="44">
        <v>2</v>
      </c>
      <c r="D20" s="54">
        <v>1.27</v>
      </c>
      <c r="E20" s="55">
        <v>1.5</v>
      </c>
      <c r="F20" s="56">
        <v>0</v>
      </c>
      <c r="G20" s="20">
        <f t="shared" si="2"/>
        <v>131733.48703548106</v>
      </c>
      <c r="H20" s="20">
        <f t="shared" si="2"/>
        <v>148609.51404142551</v>
      </c>
      <c r="I20" s="20">
        <f t="shared" si="2"/>
        <v>159384.80745308418</v>
      </c>
      <c r="J20" s="41">
        <f t="shared" si="0"/>
        <v>3806.9594557985088</v>
      </c>
      <c r="K20" s="42">
        <f t="shared" si="0"/>
        <v>4266.3018385098239</v>
      </c>
      <c r="L20" s="43">
        <f t="shared" si="0"/>
        <v>4781.5442235925257</v>
      </c>
      <c r="M20" s="41">
        <f t="shared" si="1"/>
        <v>4834.8385088641062</v>
      </c>
      <c r="N20" s="42">
        <f t="shared" si="1"/>
        <v>6399.4527577647359</v>
      </c>
      <c r="O20" s="43">
        <f t="shared" si="1"/>
        <v>0</v>
      </c>
      <c r="P20" s="80">
        <v>44547</v>
      </c>
      <c r="Q20" s="80" t="s">
        <v>53</v>
      </c>
      <c r="R20" s="80" t="s">
        <v>55</v>
      </c>
    </row>
    <row r="21" spans="1:19">
      <c r="A21" s="7">
        <v>13</v>
      </c>
      <c r="B21" s="4">
        <v>44600</v>
      </c>
      <c r="C21" s="44">
        <v>1</v>
      </c>
      <c r="D21" s="54">
        <v>1.27</v>
      </c>
      <c r="E21" s="55">
        <v>1.5</v>
      </c>
      <c r="F21" s="56">
        <v>2</v>
      </c>
      <c r="G21" s="20">
        <f t="shared" si="2"/>
        <v>136752.53289153287</v>
      </c>
      <c r="H21" s="20">
        <f t="shared" si="2"/>
        <v>155296.94217328966</v>
      </c>
      <c r="I21" s="20">
        <f t="shared" si="2"/>
        <v>168947.89590026924</v>
      </c>
      <c r="J21" s="41">
        <f t="shared" si="0"/>
        <v>3952.0046110644316</v>
      </c>
      <c r="K21" s="42">
        <f t="shared" si="0"/>
        <v>4458.2854212427656</v>
      </c>
      <c r="L21" s="43">
        <f t="shared" si="0"/>
        <v>4781.5442235925257</v>
      </c>
      <c r="M21" s="41">
        <f t="shared" si="1"/>
        <v>5019.0458560518282</v>
      </c>
      <c r="N21" s="42">
        <f t="shared" si="1"/>
        <v>6687.4281318641479</v>
      </c>
      <c r="O21" s="43">
        <f t="shared" si="1"/>
        <v>9563.0884471850513</v>
      </c>
      <c r="P21" s="80">
        <v>44602</v>
      </c>
      <c r="Q21" s="80" t="s">
        <v>53</v>
      </c>
      <c r="R21" s="80" t="s">
        <v>52</v>
      </c>
    </row>
    <row r="22" spans="1:19">
      <c r="A22" s="7">
        <v>14</v>
      </c>
      <c r="B22" s="4">
        <v>44629</v>
      </c>
      <c r="C22" s="44">
        <v>1</v>
      </c>
      <c r="D22" s="54">
        <v>1.27</v>
      </c>
      <c r="E22" s="55">
        <v>1.5</v>
      </c>
      <c r="F22" s="56">
        <v>2</v>
      </c>
      <c r="G22" s="20">
        <f t="shared" si="2"/>
        <v>141962.80439470027</v>
      </c>
      <c r="H22" s="20">
        <f t="shared" si="2"/>
        <v>162285.3045710877</v>
      </c>
      <c r="I22" s="20">
        <f t="shared" si="2"/>
        <v>179084.7696542854</v>
      </c>
      <c r="J22" s="41">
        <f t="shared" si="0"/>
        <v>4102.5759867459856</v>
      </c>
      <c r="K22" s="42">
        <f t="shared" si="0"/>
        <v>4658.9082651986892</v>
      </c>
      <c r="L22" s="43">
        <f t="shared" si="0"/>
        <v>5068.4368770080773</v>
      </c>
      <c r="M22" s="41">
        <f t="shared" si="1"/>
        <v>5210.2715031674015</v>
      </c>
      <c r="N22" s="42">
        <f t="shared" si="1"/>
        <v>6988.3623977980333</v>
      </c>
      <c r="O22" s="43">
        <f t="shared" si="1"/>
        <v>10136.873754016155</v>
      </c>
      <c r="P22" s="80">
        <v>44630</v>
      </c>
      <c r="Q22" s="80" t="s">
        <v>53</v>
      </c>
      <c r="R22" s="80" t="s">
        <v>52</v>
      </c>
    </row>
    <row r="23" spans="1:19">
      <c r="A23" s="7">
        <v>15</v>
      </c>
      <c r="B23" s="4">
        <v>44657</v>
      </c>
      <c r="C23" s="44">
        <v>1</v>
      </c>
      <c r="D23" s="54">
        <v>0</v>
      </c>
      <c r="E23" s="55">
        <v>0</v>
      </c>
      <c r="F23" s="74">
        <v>0</v>
      </c>
      <c r="G23" s="20">
        <f t="shared" si="2"/>
        <v>141962.80439470027</v>
      </c>
      <c r="H23" s="20">
        <f t="shared" si="2"/>
        <v>162285.3045710877</v>
      </c>
      <c r="I23" s="20">
        <f t="shared" si="2"/>
        <v>179084.7696542854</v>
      </c>
      <c r="J23" s="41">
        <f t="shared" si="0"/>
        <v>4258.8841318410077</v>
      </c>
      <c r="K23" s="42">
        <f t="shared" si="0"/>
        <v>4868.5591371326309</v>
      </c>
      <c r="L23" s="43">
        <f t="shared" si="0"/>
        <v>5372.5430896285616</v>
      </c>
      <c r="M23" s="41">
        <f t="shared" si="1"/>
        <v>0</v>
      </c>
      <c r="N23" s="42">
        <f t="shared" si="1"/>
        <v>0</v>
      </c>
      <c r="O23" s="43">
        <f t="shared" si="1"/>
        <v>0</v>
      </c>
      <c r="P23" s="80" t="s">
        <v>54</v>
      </c>
      <c r="Q23" s="80" t="s">
        <v>54</v>
      </c>
      <c r="R23" s="80" t="s">
        <v>54</v>
      </c>
      <c r="S23" s="81">
        <v>44657</v>
      </c>
    </row>
    <row r="24" spans="1:19">
      <c r="A24" s="7">
        <v>16</v>
      </c>
      <c r="B24" s="4">
        <v>44669</v>
      </c>
      <c r="C24" s="44">
        <v>1</v>
      </c>
      <c r="D24" s="54">
        <v>1.27</v>
      </c>
      <c r="E24" s="55">
        <v>1.5</v>
      </c>
      <c r="F24" s="56">
        <v>2</v>
      </c>
      <c r="G24" s="20">
        <f t="shared" si="2"/>
        <v>147371.58724213834</v>
      </c>
      <c r="H24" s="20">
        <f t="shared" si="2"/>
        <v>169588.14327678666</v>
      </c>
      <c r="I24" s="20">
        <f t="shared" si="2"/>
        <v>189829.85583354253</v>
      </c>
      <c r="J24" s="41">
        <f t="shared" si="0"/>
        <v>4258.8841318410077</v>
      </c>
      <c r="K24" s="42">
        <f t="shared" si="0"/>
        <v>4868.5591371326309</v>
      </c>
      <c r="L24" s="43">
        <f t="shared" si="0"/>
        <v>5372.5430896285616</v>
      </c>
      <c r="M24" s="41">
        <f t="shared" si="1"/>
        <v>5408.7828474380794</v>
      </c>
      <c r="N24" s="42">
        <f t="shared" si="1"/>
        <v>7302.8387056989468</v>
      </c>
      <c r="O24" s="43">
        <f t="shared" si="1"/>
        <v>10745.086179257123</v>
      </c>
      <c r="P24" s="80">
        <v>44304</v>
      </c>
      <c r="Q24" s="80" t="s">
        <v>56</v>
      </c>
      <c r="R24" s="80" t="s">
        <v>53</v>
      </c>
    </row>
    <row r="25" spans="1:19">
      <c r="A25" s="7">
        <v>17</v>
      </c>
      <c r="B25" s="4">
        <v>44701</v>
      </c>
      <c r="C25" s="44">
        <v>2</v>
      </c>
      <c r="D25" s="54">
        <v>1.27</v>
      </c>
      <c r="E25" s="55">
        <v>1.5</v>
      </c>
      <c r="F25" s="56">
        <v>2</v>
      </c>
      <c r="G25" s="20">
        <f t="shared" si="2"/>
        <v>152986.44471606382</v>
      </c>
      <c r="H25" s="20">
        <f t="shared" si="2"/>
        <v>177219.60972424207</v>
      </c>
      <c r="I25" s="20">
        <f t="shared" si="2"/>
        <v>201219.64718355509</v>
      </c>
      <c r="J25" s="41">
        <f t="shared" ref="J25:L58" si="3">IF(G24="","",G24*0.03)</f>
        <v>4421.1476172641496</v>
      </c>
      <c r="K25" s="42">
        <f t="shared" si="3"/>
        <v>5087.6442983035995</v>
      </c>
      <c r="L25" s="43">
        <f t="shared" si="3"/>
        <v>5694.8956750062762</v>
      </c>
      <c r="M25" s="41">
        <f t="shared" ref="M25:O58" si="4">IF(D25="","",J25*D25)</f>
        <v>5614.85747392547</v>
      </c>
      <c r="N25" s="42">
        <f t="shared" si="4"/>
        <v>7631.4664474553992</v>
      </c>
      <c r="O25" s="43">
        <f t="shared" si="4"/>
        <v>11389.791350012552</v>
      </c>
      <c r="P25" s="80">
        <v>44340</v>
      </c>
      <c r="Q25" s="80" t="s">
        <v>53</v>
      </c>
      <c r="R25" s="80" t="s">
        <v>53</v>
      </c>
    </row>
    <row r="26" spans="1:19">
      <c r="A26" s="7">
        <v>18</v>
      </c>
      <c r="B26" s="4">
        <v>44993</v>
      </c>
      <c r="C26" s="44">
        <v>1</v>
      </c>
      <c r="D26" s="54">
        <v>-1</v>
      </c>
      <c r="E26" s="55">
        <v>0</v>
      </c>
      <c r="F26" s="56">
        <v>0</v>
      </c>
      <c r="G26" s="20">
        <f t="shared" ref="G26:I41" si="5">IF(D26="","",G25+M26)</f>
        <v>148396.85137458192</v>
      </c>
      <c r="H26" s="20">
        <f t="shared" si="5"/>
        <v>177219.60972424207</v>
      </c>
      <c r="I26" s="20">
        <f t="shared" si="5"/>
        <v>201219.64718355509</v>
      </c>
      <c r="J26" s="41">
        <f t="shared" si="3"/>
        <v>4589.5933414819146</v>
      </c>
      <c r="K26" s="42">
        <f t="shared" si="3"/>
        <v>5316.588291727262</v>
      </c>
      <c r="L26" s="43">
        <f t="shared" si="3"/>
        <v>6036.5894155066526</v>
      </c>
      <c r="M26" s="41">
        <f t="shared" si="4"/>
        <v>-4589.5933414819146</v>
      </c>
      <c r="N26" s="42">
        <f t="shared" si="4"/>
        <v>0</v>
      </c>
      <c r="O26" s="43">
        <f t="shared" si="4"/>
        <v>0</v>
      </c>
      <c r="P26" s="80" t="s">
        <v>55</v>
      </c>
      <c r="Q26" s="80"/>
      <c r="R26" s="80"/>
      <c r="S26" s="81">
        <v>44994</v>
      </c>
    </row>
    <row r="27" spans="1:19">
      <c r="A27" s="7">
        <v>19</v>
      </c>
      <c r="B27" s="4">
        <v>44994</v>
      </c>
      <c r="C27" s="44">
        <v>1</v>
      </c>
      <c r="D27" s="54">
        <v>-1</v>
      </c>
      <c r="E27" s="55">
        <v>0</v>
      </c>
      <c r="F27" s="56">
        <v>0</v>
      </c>
      <c r="G27" s="20">
        <f t="shared" si="5"/>
        <v>143944.94583334448</v>
      </c>
      <c r="H27" s="20">
        <f t="shared" si="5"/>
        <v>177219.60972424207</v>
      </c>
      <c r="I27" s="20">
        <f t="shared" si="5"/>
        <v>201219.64718355509</v>
      </c>
      <c r="J27" s="41">
        <f t="shared" si="3"/>
        <v>4451.9055412374573</v>
      </c>
      <c r="K27" s="42">
        <f t="shared" si="3"/>
        <v>5316.588291727262</v>
      </c>
      <c r="L27" s="43">
        <f t="shared" si="3"/>
        <v>6036.5894155066526</v>
      </c>
      <c r="M27" s="41">
        <f t="shared" si="4"/>
        <v>-4451.9055412374573</v>
      </c>
      <c r="N27" s="42">
        <f t="shared" si="4"/>
        <v>0</v>
      </c>
      <c r="O27" s="43">
        <f t="shared" si="4"/>
        <v>0</v>
      </c>
      <c r="P27" s="80" t="s">
        <v>55</v>
      </c>
      <c r="Q27" s="80"/>
      <c r="R27" s="80"/>
      <c r="S27" s="82">
        <v>44995</v>
      </c>
    </row>
    <row r="28" spans="1:19">
      <c r="A28" s="7">
        <v>20</v>
      </c>
      <c r="B28" s="4">
        <v>45077</v>
      </c>
      <c r="C28" s="44">
        <v>2</v>
      </c>
      <c r="D28" s="54">
        <v>1.27</v>
      </c>
      <c r="E28" s="55">
        <v>0</v>
      </c>
      <c r="F28" s="56">
        <v>0</v>
      </c>
      <c r="G28" s="20">
        <f t="shared" si="5"/>
        <v>149429.24826959491</v>
      </c>
      <c r="H28" s="20">
        <f t="shared" si="5"/>
        <v>177219.60972424207</v>
      </c>
      <c r="I28" s="20">
        <f t="shared" si="5"/>
        <v>201219.64718355509</v>
      </c>
      <c r="J28" s="41">
        <f t="shared" si="3"/>
        <v>4318.3483750003343</v>
      </c>
      <c r="K28" s="42">
        <f t="shared" si="3"/>
        <v>5316.588291727262</v>
      </c>
      <c r="L28" s="43">
        <f t="shared" si="3"/>
        <v>6036.5894155066526</v>
      </c>
      <c r="M28" s="41">
        <f t="shared" si="4"/>
        <v>5484.3024362504248</v>
      </c>
      <c r="N28" s="42">
        <f t="shared" si="4"/>
        <v>0</v>
      </c>
      <c r="O28" s="43">
        <f t="shared" si="4"/>
        <v>0</v>
      </c>
      <c r="P28" s="80">
        <v>45078</v>
      </c>
      <c r="Q28" s="80"/>
      <c r="R28" s="80"/>
    </row>
    <row r="29" spans="1:19">
      <c r="A29" s="7">
        <v>21</v>
      </c>
      <c r="B29" s="4">
        <v>45097</v>
      </c>
      <c r="C29" s="44">
        <v>1</v>
      </c>
      <c r="D29" s="54">
        <v>0</v>
      </c>
      <c r="E29" s="55">
        <v>0</v>
      </c>
      <c r="F29" s="74">
        <v>0</v>
      </c>
      <c r="G29" s="20">
        <f t="shared" si="5"/>
        <v>149429.24826959491</v>
      </c>
      <c r="H29" s="20">
        <f t="shared" si="5"/>
        <v>177219.60972424207</v>
      </c>
      <c r="I29" s="20">
        <f t="shared" si="5"/>
        <v>201219.64718355509</v>
      </c>
      <c r="J29" s="41">
        <f t="shared" si="3"/>
        <v>4482.8774480878474</v>
      </c>
      <c r="K29" s="42">
        <f t="shared" si="3"/>
        <v>5316.588291727262</v>
      </c>
      <c r="L29" s="43">
        <f t="shared" si="3"/>
        <v>6036.5894155066526</v>
      </c>
      <c r="M29" s="41">
        <f t="shared" si="4"/>
        <v>0</v>
      </c>
      <c r="N29" s="42">
        <f t="shared" si="4"/>
        <v>0</v>
      </c>
      <c r="O29" s="43">
        <f t="shared" si="4"/>
        <v>0</v>
      </c>
      <c r="P29" s="80"/>
      <c r="Q29" s="80"/>
      <c r="R29" s="80"/>
      <c r="S29" s="81">
        <v>45097</v>
      </c>
    </row>
    <row r="30" spans="1:19">
      <c r="A30" s="7">
        <v>22</v>
      </c>
      <c r="B30" s="4">
        <v>45113</v>
      </c>
      <c r="C30" s="44">
        <v>2</v>
      </c>
      <c r="D30" s="54">
        <v>1.27</v>
      </c>
      <c r="E30" s="55">
        <v>1.5</v>
      </c>
      <c r="F30" s="56">
        <v>2</v>
      </c>
      <c r="G30" s="20">
        <f t="shared" si="5"/>
        <v>155122.50262866649</v>
      </c>
      <c r="H30" s="20">
        <f t="shared" si="5"/>
        <v>185194.49216183295</v>
      </c>
      <c r="I30" s="20">
        <f t="shared" si="5"/>
        <v>213292.82601456839</v>
      </c>
      <c r="J30" s="41">
        <f t="shared" si="3"/>
        <v>4482.8774480878474</v>
      </c>
      <c r="K30" s="42">
        <f t="shared" si="3"/>
        <v>5316.588291727262</v>
      </c>
      <c r="L30" s="43">
        <f t="shared" si="3"/>
        <v>6036.5894155066526</v>
      </c>
      <c r="M30" s="41">
        <f t="shared" si="4"/>
        <v>5693.2543590715659</v>
      </c>
      <c r="N30" s="42">
        <f t="shared" si="4"/>
        <v>7974.8824375908935</v>
      </c>
      <c r="O30" s="43">
        <f t="shared" si="4"/>
        <v>12073.178831013305</v>
      </c>
      <c r="P30" s="80">
        <v>45114</v>
      </c>
      <c r="Q30" s="80" t="s">
        <v>52</v>
      </c>
      <c r="R30" s="80" t="s">
        <v>52</v>
      </c>
    </row>
    <row r="31" spans="1:19">
      <c r="A31" s="7">
        <v>23</v>
      </c>
      <c r="B31" s="4">
        <v>45127</v>
      </c>
      <c r="C31" s="44">
        <v>1</v>
      </c>
      <c r="D31" s="54">
        <v>1.27</v>
      </c>
      <c r="E31" s="55">
        <v>1.5</v>
      </c>
      <c r="F31" s="56">
        <v>2</v>
      </c>
      <c r="G31" s="20">
        <f t="shared" si="5"/>
        <v>161032.66997881868</v>
      </c>
      <c r="H31" s="20">
        <f t="shared" si="5"/>
        <v>193528.24430911543</v>
      </c>
      <c r="I31" s="20">
        <f t="shared" si="5"/>
        <v>226090.3955754425</v>
      </c>
      <c r="J31" s="41">
        <f t="shared" si="3"/>
        <v>4653.6750788599948</v>
      </c>
      <c r="K31" s="42">
        <f t="shared" si="3"/>
        <v>5555.834764854988</v>
      </c>
      <c r="L31" s="43">
        <f t="shared" si="3"/>
        <v>6398.7847804370513</v>
      </c>
      <c r="M31" s="41">
        <f t="shared" si="4"/>
        <v>5910.1673501521936</v>
      </c>
      <c r="N31" s="42">
        <f t="shared" si="4"/>
        <v>8333.752147282481</v>
      </c>
      <c r="O31" s="43">
        <f t="shared" si="4"/>
        <v>12797.569560874103</v>
      </c>
      <c r="P31" s="80">
        <v>45127</v>
      </c>
      <c r="Q31" s="80" t="s">
        <v>53</v>
      </c>
      <c r="R31" s="80" t="s">
        <v>53</v>
      </c>
    </row>
    <row r="32" spans="1:19">
      <c r="A32" s="7">
        <v>24</v>
      </c>
      <c r="B32" s="4">
        <v>45148</v>
      </c>
      <c r="C32" s="44">
        <v>1</v>
      </c>
      <c r="D32" s="54">
        <v>1.27</v>
      </c>
      <c r="E32" s="55">
        <v>1.5</v>
      </c>
      <c r="F32" s="56">
        <v>2</v>
      </c>
      <c r="G32" s="20">
        <f t="shared" si="5"/>
        <v>167168.01470501168</v>
      </c>
      <c r="H32" s="20">
        <f t="shared" si="5"/>
        <v>202237.01530302563</v>
      </c>
      <c r="I32" s="20">
        <f t="shared" si="5"/>
        <v>239655.81930996905</v>
      </c>
      <c r="J32" s="41">
        <f t="shared" si="3"/>
        <v>4830.9800993645604</v>
      </c>
      <c r="K32" s="42">
        <f t="shared" si="3"/>
        <v>5805.8473292734625</v>
      </c>
      <c r="L32" s="43">
        <f t="shared" si="3"/>
        <v>6782.7118672632751</v>
      </c>
      <c r="M32" s="41">
        <f t="shared" si="4"/>
        <v>6135.3447261929914</v>
      </c>
      <c r="N32" s="42">
        <f t="shared" si="4"/>
        <v>8708.7709939101933</v>
      </c>
      <c r="O32" s="43">
        <f t="shared" si="4"/>
        <v>13565.42373452655</v>
      </c>
      <c r="P32" s="80">
        <v>45152</v>
      </c>
      <c r="Q32" s="80" t="s">
        <v>53</v>
      </c>
      <c r="R32" s="80">
        <v>45153</v>
      </c>
    </row>
    <row r="33" spans="1:18">
      <c r="A33" s="7">
        <v>25</v>
      </c>
      <c r="B33" s="4">
        <v>45153</v>
      </c>
      <c r="C33" s="44">
        <v>1</v>
      </c>
      <c r="D33" s="54">
        <v>1.27</v>
      </c>
      <c r="E33" s="55">
        <v>1.5</v>
      </c>
      <c r="F33" s="56">
        <v>0</v>
      </c>
      <c r="G33" s="20">
        <f t="shared" si="5"/>
        <v>173537.11606527262</v>
      </c>
      <c r="H33" s="20">
        <f t="shared" si="5"/>
        <v>211337.68099166179</v>
      </c>
      <c r="I33" s="20">
        <f t="shared" si="5"/>
        <v>239655.81930996905</v>
      </c>
      <c r="J33" s="41">
        <f t="shared" si="3"/>
        <v>5015.0404411503505</v>
      </c>
      <c r="K33" s="42">
        <f t="shared" si="3"/>
        <v>6067.1104590907689</v>
      </c>
      <c r="L33" s="43">
        <f t="shared" si="3"/>
        <v>7189.6745792990714</v>
      </c>
      <c r="M33" s="41">
        <f t="shared" si="4"/>
        <v>6369.1013602609455</v>
      </c>
      <c r="N33" s="42">
        <f t="shared" si="4"/>
        <v>9100.6656886361525</v>
      </c>
      <c r="O33" s="43">
        <f t="shared" si="4"/>
        <v>0</v>
      </c>
      <c r="P33" s="80">
        <v>45154</v>
      </c>
      <c r="Q33" s="80">
        <v>45154</v>
      </c>
      <c r="R33" s="80"/>
    </row>
    <row r="34" spans="1:18">
      <c r="A34" s="7">
        <v>26</v>
      </c>
      <c r="B34" s="4">
        <v>45163</v>
      </c>
      <c r="C34" s="44">
        <v>1</v>
      </c>
      <c r="D34" s="54">
        <v>1.27</v>
      </c>
      <c r="E34" s="55">
        <v>1.5</v>
      </c>
      <c r="F34" s="56">
        <v>2</v>
      </c>
      <c r="G34" s="20">
        <f t="shared" si="5"/>
        <v>180148.88018735952</v>
      </c>
      <c r="H34" s="20">
        <f t="shared" si="5"/>
        <v>220847.87663628659</v>
      </c>
      <c r="I34" s="20">
        <f t="shared" si="5"/>
        <v>254035.16846856719</v>
      </c>
      <c r="J34" s="41">
        <f t="shared" si="3"/>
        <v>5206.1134819581785</v>
      </c>
      <c r="K34" s="42">
        <f t="shared" si="3"/>
        <v>6340.1304297498536</v>
      </c>
      <c r="L34" s="43">
        <f t="shared" si="3"/>
        <v>7189.6745792990714</v>
      </c>
      <c r="M34" s="41">
        <f t="shared" si="4"/>
        <v>6611.7641220868863</v>
      </c>
      <c r="N34" s="42">
        <f t="shared" si="4"/>
        <v>9510.1956446247805</v>
      </c>
      <c r="O34" s="43">
        <f t="shared" si="4"/>
        <v>14379.349158598143</v>
      </c>
      <c r="P34" s="80">
        <v>45163</v>
      </c>
      <c r="Q34" s="80">
        <v>45167</v>
      </c>
      <c r="R34" s="80" t="s">
        <v>53</v>
      </c>
    </row>
    <row r="35" spans="1:18">
      <c r="A35" s="7">
        <v>27</v>
      </c>
      <c r="B35" s="4"/>
      <c r="C35" s="44">
        <v>1</v>
      </c>
      <c r="D35" s="54"/>
      <c r="E35" s="55"/>
      <c r="F35" s="74"/>
      <c r="G35" s="20" t="str">
        <f t="shared" si="5"/>
        <v/>
      </c>
      <c r="H35" s="20" t="str">
        <f t="shared" si="5"/>
        <v/>
      </c>
      <c r="I35" s="20" t="str">
        <f t="shared" si="5"/>
        <v/>
      </c>
      <c r="J35" s="41">
        <f t="shared" si="3"/>
        <v>5404.4664056207857</v>
      </c>
      <c r="K35" s="42">
        <f t="shared" si="3"/>
        <v>6625.4362990885975</v>
      </c>
      <c r="L35" s="43">
        <f t="shared" si="3"/>
        <v>7621.0550540570157</v>
      </c>
      <c r="M35" s="41" t="str">
        <f t="shared" si="4"/>
        <v/>
      </c>
      <c r="N35" s="42" t="str">
        <f t="shared" si="4"/>
        <v/>
      </c>
      <c r="O35" s="43" t="str">
        <f t="shared" si="4"/>
        <v/>
      </c>
      <c r="P35" s="80"/>
      <c r="Q35" s="80"/>
      <c r="R35" s="80"/>
    </row>
    <row r="36" spans="1:18">
      <c r="A36" s="7">
        <v>28</v>
      </c>
      <c r="B36" s="4"/>
      <c r="C36" s="44"/>
      <c r="D36" s="54"/>
      <c r="E36" s="55"/>
      <c r="F36" s="56"/>
      <c r="G36" s="20" t="str">
        <f t="shared" si="5"/>
        <v/>
      </c>
      <c r="H36" s="20" t="str">
        <f t="shared" si="5"/>
        <v/>
      </c>
      <c r="I36" s="20" t="str">
        <f t="shared" si="5"/>
        <v/>
      </c>
      <c r="J36" s="41" t="str">
        <f t="shared" si="3"/>
        <v/>
      </c>
      <c r="K36" s="42" t="str">
        <f t="shared" si="3"/>
        <v/>
      </c>
      <c r="L36" s="43" t="str">
        <f t="shared" si="3"/>
        <v/>
      </c>
      <c r="M36" s="41" t="str">
        <f t="shared" si="4"/>
        <v/>
      </c>
      <c r="N36" s="42" t="str">
        <f t="shared" si="4"/>
        <v/>
      </c>
      <c r="O36" s="43" t="str">
        <f t="shared" si="4"/>
        <v/>
      </c>
      <c r="P36" s="80"/>
      <c r="Q36" s="80"/>
      <c r="R36" s="80"/>
    </row>
    <row r="37" spans="1:18">
      <c r="A37" s="7">
        <v>29</v>
      </c>
      <c r="B37" s="4"/>
      <c r="C37" s="44"/>
      <c r="D37" s="54"/>
      <c r="E37" s="55"/>
      <c r="F37" s="56"/>
      <c r="G37" s="20" t="str">
        <f t="shared" si="5"/>
        <v/>
      </c>
      <c r="H37" s="20" t="str">
        <f t="shared" si="5"/>
        <v/>
      </c>
      <c r="I37" s="20" t="str">
        <f t="shared" si="5"/>
        <v/>
      </c>
      <c r="J37" s="41" t="str">
        <f t="shared" si="3"/>
        <v/>
      </c>
      <c r="K37" s="42" t="str">
        <f t="shared" si="3"/>
        <v/>
      </c>
      <c r="L37" s="43" t="str">
        <f t="shared" si="3"/>
        <v/>
      </c>
      <c r="M37" s="41" t="str">
        <f t="shared" si="4"/>
        <v/>
      </c>
      <c r="N37" s="42" t="str">
        <f t="shared" si="4"/>
        <v/>
      </c>
      <c r="O37" s="43" t="str">
        <f t="shared" si="4"/>
        <v/>
      </c>
      <c r="P37" s="80"/>
      <c r="Q37" s="80"/>
      <c r="R37" s="80"/>
    </row>
    <row r="38" spans="1:18">
      <c r="A38" s="7">
        <v>30</v>
      </c>
      <c r="B38" s="4"/>
      <c r="C38" s="44"/>
      <c r="D38" s="54"/>
      <c r="E38" s="55"/>
      <c r="F38" s="56"/>
      <c r="G38" s="20" t="str">
        <f t="shared" si="5"/>
        <v/>
      </c>
      <c r="H38" s="20" t="str">
        <f t="shared" si="5"/>
        <v/>
      </c>
      <c r="I38" s="20" t="str">
        <f t="shared" si="5"/>
        <v/>
      </c>
      <c r="J38" s="41" t="str">
        <f t="shared" si="3"/>
        <v/>
      </c>
      <c r="K38" s="42" t="str">
        <f t="shared" si="3"/>
        <v/>
      </c>
      <c r="L38" s="43" t="str">
        <f t="shared" si="3"/>
        <v/>
      </c>
      <c r="M38" s="41" t="str">
        <f t="shared" si="4"/>
        <v/>
      </c>
      <c r="N38" s="42" t="str">
        <f t="shared" si="4"/>
        <v/>
      </c>
      <c r="O38" s="43" t="str">
        <f t="shared" si="4"/>
        <v/>
      </c>
      <c r="P38" s="80"/>
      <c r="Q38" s="80"/>
      <c r="R38" s="80"/>
    </row>
    <row r="39" spans="1:18">
      <c r="A39" s="7">
        <v>31</v>
      </c>
      <c r="B39" s="4"/>
      <c r="C39" s="44"/>
      <c r="D39" s="54"/>
      <c r="E39" s="55"/>
      <c r="F39" s="56"/>
      <c r="G39" s="20" t="str">
        <f t="shared" si="5"/>
        <v/>
      </c>
      <c r="H39" s="20" t="str">
        <f t="shared" si="5"/>
        <v/>
      </c>
      <c r="I39" s="20" t="str">
        <f t="shared" si="5"/>
        <v/>
      </c>
      <c r="J39" s="41" t="str">
        <f t="shared" si="3"/>
        <v/>
      </c>
      <c r="K39" s="42" t="str">
        <f t="shared" si="3"/>
        <v/>
      </c>
      <c r="L39" s="43" t="str">
        <f t="shared" si="3"/>
        <v/>
      </c>
      <c r="M39" s="41" t="str">
        <f t="shared" si="4"/>
        <v/>
      </c>
      <c r="N39" s="42" t="str">
        <f t="shared" si="4"/>
        <v/>
      </c>
      <c r="O39" s="43" t="str">
        <f t="shared" si="4"/>
        <v/>
      </c>
      <c r="P39" s="80"/>
      <c r="Q39" s="80"/>
      <c r="R39" s="80"/>
    </row>
    <row r="40" spans="1:18">
      <c r="A40" s="7">
        <v>32</v>
      </c>
      <c r="B40" s="4"/>
      <c r="C40" s="44"/>
      <c r="D40" s="54"/>
      <c r="E40" s="55"/>
      <c r="F40" s="56"/>
      <c r="G40" s="20" t="str">
        <f t="shared" si="5"/>
        <v/>
      </c>
      <c r="H40" s="20" t="str">
        <f t="shared" si="5"/>
        <v/>
      </c>
      <c r="I40" s="20" t="str">
        <f t="shared" si="5"/>
        <v/>
      </c>
      <c r="J40" s="41" t="str">
        <f t="shared" si="3"/>
        <v/>
      </c>
      <c r="K40" s="42" t="str">
        <f t="shared" si="3"/>
        <v/>
      </c>
      <c r="L40" s="43" t="str">
        <f t="shared" si="3"/>
        <v/>
      </c>
      <c r="M40" s="41" t="str">
        <f t="shared" si="4"/>
        <v/>
      </c>
      <c r="N40" s="42" t="str">
        <f t="shared" si="4"/>
        <v/>
      </c>
      <c r="O40" s="43" t="str">
        <f t="shared" si="4"/>
        <v/>
      </c>
      <c r="P40" s="80"/>
      <c r="Q40" s="80"/>
      <c r="R40" s="80"/>
    </row>
    <row r="41" spans="1:18">
      <c r="A41" s="7">
        <v>33</v>
      </c>
      <c r="B41" s="4"/>
      <c r="C41" s="44"/>
      <c r="D41" s="54"/>
      <c r="E41" s="55"/>
      <c r="F41" s="74"/>
      <c r="G41" s="20" t="str">
        <f t="shared" si="5"/>
        <v/>
      </c>
      <c r="H41" s="20" t="str">
        <f t="shared" si="5"/>
        <v/>
      </c>
      <c r="I41" s="20" t="str">
        <f t="shared" si="5"/>
        <v/>
      </c>
      <c r="J41" s="41" t="str">
        <f t="shared" si="3"/>
        <v/>
      </c>
      <c r="K41" s="42" t="str">
        <f t="shared" si="3"/>
        <v/>
      </c>
      <c r="L41" s="43" t="str">
        <f t="shared" si="3"/>
        <v/>
      </c>
      <c r="M41" s="41" t="str">
        <f t="shared" si="4"/>
        <v/>
      </c>
      <c r="N41" s="42" t="str">
        <f t="shared" si="4"/>
        <v/>
      </c>
      <c r="O41" s="43" t="str">
        <f t="shared" si="4"/>
        <v/>
      </c>
      <c r="P41" s="80"/>
      <c r="Q41" s="80"/>
      <c r="R41" s="80"/>
    </row>
    <row r="42" spans="1:18">
      <c r="A42" s="7">
        <v>34</v>
      </c>
      <c r="B42" s="4"/>
      <c r="C42" s="44"/>
      <c r="D42" s="54"/>
      <c r="E42" s="55"/>
      <c r="F42" s="74"/>
      <c r="G42" s="20" t="str">
        <f t="shared" ref="G42:I42" si="6">IF(D42="","",G41+M42)</f>
        <v/>
      </c>
      <c r="H42" s="20" t="str">
        <f t="shared" si="6"/>
        <v/>
      </c>
      <c r="I42" s="20" t="str">
        <f t="shared" si="6"/>
        <v/>
      </c>
      <c r="J42" s="41" t="str">
        <f t="shared" si="3"/>
        <v/>
      </c>
      <c r="K42" s="42" t="str">
        <f t="shared" si="3"/>
        <v/>
      </c>
      <c r="L42" s="43" t="str">
        <f t="shared" si="3"/>
        <v/>
      </c>
      <c r="M42" s="41" t="str">
        <f>IF(D42="","",J42*D42)</f>
        <v/>
      </c>
      <c r="N42" s="42" t="str">
        <f t="shared" si="4"/>
        <v/>
      </c>
      <c r="O42" s="43" t="str">
        <f t="shared" si="4"/>
        <v/>
      </c>
      <c r="P42" s="80"/>
      <c r="Q42" s="80"/>
      <c r="R42" s="80"/>
    </row>
    <row r="43" spans="1:18">
      <c r="A43">
        <v>35</v>
      </c>
      <c r="B43" s="4"/>
      <c r="C43" s="44"/>
      <c r="D43" s="54"/>
      <c r="E43" s="55"/>
      <c r="F43" s="56"/>
      <c r="G43" s="20" t="str">
        <f>IF(D43="","",G42+M43)</f>
        <v/>
      </c>
      <c r="H43" s="20" t="str">
        <f>IF(E43="","",H42+N43)</f>
        <v/>
      </c>
      <c r="I43" s="20" t="str">
        <f>IF(F43="","",I42+O43)</f>
        <v/>
      </c>
      <c r="J43" s="41" t="str">
        <f t="shared" si="3"/>
        <v/>
      </c>
      <c r="K43" s="42" t="str">
        <f t="shared" si="3"/>
        <v/>
      </c>
      <c r="L43" s="43" t="str">
        <f t="shared" si="3"/>
        <v/>
      </c>
      <c r="M43" s="41" t="str">
        <f t="shared" si="4"/>
        <v/>
      </c>
      <c r="N43" s="42" t="str">
        <f t="shared" si="4"/>
        <v/>
      </c>
      <c r="O43" s="43" t="str">
        <f t="shared" si="4"/>
        <v/>
      </c>
      <c r="P43" s="80"/>
      <c r="Q43" s="80"/>
      <c r="R43" s="80"/>
    </row>
    <row r="44" spans="1:18">
      <c r="A44" s="7">
        <v>36</v>
      </c>
      <c r="B44" s="4"/>
      <c r="C44" s="44"/>
      <c r="D44" s="54"/>
      <c r="E44" s="55"/>
      <c r="F44" s="56"/>
      <c r="G44" s="20" t="str">
        <f t="shared" ref="G44:I58" si="7">IF(D44="","",G43+M44)</f>
        <v/>
      </c>
      <c r="H44" s="20" t="str">
        <f t="shared" si="7"/>
        <v/>
      </c>
      <c r="I44" s="20" t="str">
        <f t="shared" si="7"/>
        <v/>
      </c>
      <c r="J44" s="41" t="str">
        <f>IF(G43="","",G43*0.03)</f>
        <v/>
      </c>
      <c r="K44" s="42" t="str">
        <f t="shared" si="3"/>
        <v/>
      </c>
      <c r="L44" s="43" t="str">
        <f t="shared" si="3"/>
        <v/>
      </c>
      <c r="M44" s="41" t="str">
        <f>IF(D44="","",J44*D44)</f>
        <v/>
      </c>
      <c r="N44" s="42" t="str">
        <f t="shared" si="4"/>
        <v/>
      </c>
      <c r="O44" s="43" t="str">
        <f t="shared" si="4"/>
        <v/>
      </c>
      <c r="P44" s="80"/>
      <c r="Q44" s="80"/>
      <c r="R44" s="80"/>
    </row>
    <row r="45" spans="1:18">
      <c r="A45" s="7">
        <v>37</v>
      </c>
      <c r="B45" s="4"/>
      <c r="C45" s="44"/>
      <c r="D45" s="54"/>
      <c r="E45" s="55"/>
      <c r="F45" s="56"/>
      <c r="G45" s="20" t="str">
        <f t="shared" si="7"/>
        <v/>
      </c>
      <c r="H45" s="20" t="str">
        <f t="shared" si="7"/>
        <v/>
      </c>
      <c r="I45" s="20" t="str">
        <f t="shared" si="7"/>
        <v/>
      </c>
      <c r="J45" s="41" t="str">
        <f t="shared" si="3"/>
        <v/>
      </c>
      <c r="K45" s="42" t="str">
        <f t="shared" si="3"/>
        <v/>
      </c>
      <c r="L45" s="43" t="str">
        <f t="shared" si="3"/>
        <v/>
      </c>
      <c r="M45" s="41" t="str">
        <f t="shared" si="4"/>
        <v/>
      </c>
      <c r="N45" s="42" t="str">
        <f t="shared" si="4"/>
        <v/>
      </c>
      <c r="O45" s="43" t="str">
        <f t="shared" si="4"/>
        <v/>
      </c>
      <c r="P45" s="80"/>
      <c r="Q45" s="80"/>
      <c r="R45" s="80"/>
    </row>
    <row r="46" spans="1:18">
      <c r="A46" s="7">
        <v>38</v>
      </c>
      <c r="B46" s="4"/>
      <c r="C46" s="44"/>
      <c r="D46" s="54"/>
      <c r="E46" s="55"/>
      <c r="F46" s="56"/>
      <c r="G46" s="20" t="str">
        <f t="shared" si="7"/>
        <v/>
      </c>
      <c r="H46" s="20" t="str">
        <f t="shared" si="7"/>
        <v/>
      </c>
      <c r="I46" s="20" t="str">
        <f t="shared" si="7"/>
        <v/>
      </c>
      <c r="J46" s="41" t="str">
        <f t="shared" si="3"/>
        <v/>
      </c>
      <c r="K46" s="42" t="str">
        <f t="shared" si="3"/>
        <v/>
      </c>
      <c r="L46" s="43" t="str">
        <f t="shared" si="3"/>
        <v/>
      </c>
      <c r="M46" s="41" t="str">
        <f t="shared" si="4"/>
        <v/>
      </c>
      <c r="N46" s="42" t="str">
        <f t="shared" si="4"/>
        <v/>
      </c>
      <c r="O46" s="43" t="str">
        <f t="shared" si="4"/>
        <v/>
      </c>
      <c r="P46" s="80"/>
      <c r="Q46" s="80"/>
      <c r="R46" s="80"/>
    </row>
    <row r="47" spans="1:18">
      <c r="A47" s="7">
        <v>39</v>
      </c>
      <c r="B47" s="4"/>
      <c r="C47" s="44"/>
      <c r="D47" s="54"/>
      <c r="E47" s="55"/>
      <c r="F47" s="56"/>
      <c r="G47" s="20" t="str">
        <f t="shared" si="7"/>
        <v/>
      </c>
      <c r="H47" s="20" t="str">
        <f t="shared" si="7"/>
        <v/>
      </c>
      <c r="I47" s="20" t="str">
        <f t="shared" si="7"/>
        <v/>
      </c>
      <c r="J47" s="41" t="str">
        <f t="shared" si="3"/>
        <v/>
      </c>
      <c r="K47" s="42" t="str">
        <f t="shared" si="3"/>
        <v/>
      </c>
      <c r="L47" s="43" t="str">
        <f t="shared" si="3"/>
        <v/>
      </c>
      <c r="M47" s="41" t="str">
        <f t="shared" si="4"/>
        <v/>
      </c>
      <c r="N47" s="42" t="str">
        <f t="shared" si="4"/>
        <v/>
      </c>
      <c r="O47" s="43" t="str">
        <f t="shared" si="4"/>
        <v/>
      </c>
      <c r="P47" s="80"/>
      <c r="Q47" s="80"/>
      <c r="R47" s="80"/>
    </row>
    <row r="48" spans="1:18">
      <c r="A48" s="7">
        <v>40</v>
      </c>
      <c r="B48" s="4"/>
      <c r="C48" s="44"/>
      <c r="D48" s="54"/>
      <c r="E48" s="55"/>
      <c r="F48" s="56"/>
      <c r="G48" s="20" t="str">
        <f t="shared" si="7"/>
        <v/>
      </c>
      <c r="H48" s="20" t="str">
        <f t="shared" si="7"/>
        <v/>
      </c>
      <c r="I48" s="20" t="str">
        <f t="shared" si="7"/>
        <v/>
      </c>
      <c r="J48" s="41" t="str">
        <f t="shared" si="3"/>
        <v/>
      </c>
      <c r="K48" s="42" t="str">
        <f t="shared" si="3"/>
        <v/>
      </c>
      <c r="L48" s="43" t="str">
        <f t="shared" si="3"/>
        <v/>
      </c>
      <c r="M48" s="41" t="str">
        <f t="shared" si="4"/>
        <v/>
      </c>
      <c r="N48" s="42" t="str">
        <f t="shared" si="4"/>
        <v/>
      </c>
      <c r="O48" s="43" t="str">
        <f t="shared" si="4"/>
        <v/>
      </c>
      <c r="P48" s="80"/>
      <c r="Q48" s="80"/>
      <c r="R48" s="80"/>
    </row>
    <row r="49" spans="1:18">
      <c r="A49" s="7">
        <v>41</v>
      </c>
      <c r="B49" s="4"/>
      <c r="C49" s="44"/>
      <c r="D49" s="54"/>
      <c r="E49" s="55"/>
      <c r="F49" s="56"/>
      <c r="G49" s="20" t="str">
        <f t="shared" si="7"/>
        <v/>
      </c>
      <c r="H49" s="20" t="str">
        <f t="shared" si="7"/>
        <v/>
      </c>
      <c r="I49" s="20" t="str">
        <f t="shared" si="7"/>
        <v/>
      </c>
      <c r="J49" s="41" t="str">
        <f t="shared" si="3"/>
        <v/>
      </c>
      <c r="K49" s="42" t="str">
        <f t="shared" si="3"/>
        <v/>
      </c>
      <c r="L49" s="43" t="str">
        <f t="shared" si="3"/>
        <v/>
      </c>
      <c r="M49" s="41" t="str">
        <f t="shared" si="4"/>
        <v/>
      </c>
      <c r="N49" s="42" t="str">
        <f t="shared" si="4"/>
        <v/>
      </c>
      <c r="O49" s="43" t="str">
        <f t="shared" si="4"/>
        <v/>
      </c>
      <c r="P49" s="80"/>
      <c r="Q49" s="80"/>
      <c r="R49" s="80"/>
    </row>
    <row r="50" spans="1:18">
      <c r="A50" s="7">
        <v>42</v>
      </c>
      <c r="B50" s="4"/>
      <c r="C50" s="44"/>
      <c r="D50" s="54"/>
      <c r="E50" s="55"/>
      <c r="F50" s="56"/>
      <c r="G50" s="20" t="str">
        <f t="shared" si="7"/>
        <v/>
      </c>
      <c r="H50" s="20" t="str">
        <f t="shared" si="7"/>
        <v/>
      </c>
      <c r="I50" s="20" t="str">
        <f t="shared" si="7"/>
        <v/>
      </c>
      <c r="J50" s="41" t="str">
        <f t="shared" si="3"/>
        <v/>
      </c>
      <c r="K50" s="42" t="str">
        <f t="shared" si="3"/>
        <v/>
      </c>
      <c r="L50" s="43" t="str">
        <f t="shared" si="3"/>
        <v/>
      </c>
      <c r="M50" s="41" t="str">
        <f t="shared" si="4"/>
        <v/>
      </c>
      <c r="N50" s="42" t="str">
        <f t="shared" si="4"/>
        <v/>
      </c>
      <c r="O50" s="43" t="str">
        <f t="shared" si="4"/>
        <v/>
      </c>
      <c r="P50" s="80"/>
      <c r="Q50" s="80"/>
      <c r="R50" s="80"/>
    </row>
    <row r="51" spans="1:18">
      <c r="A51" s="7">
        <v>43</v>
      </c>
      <c r="B51" s="4"/>
      <c r="C51" s="44"/>
      <c r="D51" s="54"/>
      <c r="E51" s="55"/>
      <c r="F51" s="74"/>
      <c r="G51" s="20" t="str">
        <f t="shared" si="7"/>
        <v/>
      </c>
      <c r="H51" s="20" t="str">
        <f t="shared" si="7"/>
        <v/>
      </c>
      <c r="I51" s="20" t="str">
        <f t="shared" si="7"/>
        <v/>
      </c>
      <c r="J51" s="41" t="str">
        <f t="shared" si="3"/>
        <v/>
      </c>
      <c r="K51" s="42" t="str">
        <f t="shared" si="3"/>
        <v/>
      </c>
      <c r="L51" s="43" t="str">
        <f t="shared" si="3"/>
        <v/>
      </c>
      <c r="M51" s="41" t="str">
        <f t="shared" si="4"/>
        <v/>
      </c>
      <c r="N51" s="42" t="str">
        <f t="shared" si="4"/>
        <v/>
      </c>
      <c r="O51" s="43" t="str">
        <f t="shared" si="4"/>
        <v/>
      </c>
      <c r="P51" s="80"/>
      <c r="Q51" s="80"/>
      <c r="R51" s="80"/>
    </row>
    <row r="52" spans="1:18">
      <c r="A52" s="7">
        <v>44</v>
      </c>
      <c r="B52" s="4"/>
      <c r="C52" s="44"/>
      <c r="D52" s="54"/>
      <c r="E52" s="55"/>
      <c r="F52" s="56"/>
      <c r="G52" s="20" t="str">
        <f t="shared" si="7"/>
        <v/>
      </c>
      <c r="H52" s="20" t="str">
        <f t="shared" si="7"/>
        <v/>
      </c>
      <c r="I52" s="20" t="str">
        <f t="shared" si="7"/>
        <v/>
      </c>
      <c r="J52" s="41" t="str">
        <f t="shared" si="3"/>
        <v/>
      </c>
      <c r="K52" s="42" t="str">
        <f t="shared" si="3"/>
        <v/>
      </c>
      <c r="L52" s="43" t="str">
        <f t="shared" si="3"/>
        <v/>
      </c>
      <c r="M52" s="41" t="str">
        <f t="shared" si="4"/>
        <v/>
      </c>
      <c r="N52" s="42" t="str">
        <f t="shared" si="4"/>
        <v/>
      </c>
      <c r="O52" s="43" t="str">
        <f t="shared" si="4"/>
        <v/>
      </c>
      <c r="P52" s="80"/>
      <c r="Q52" s="80"/>
      <c r="R52" s="80"/>
    </row>
    <row r="53" spans="1:18">
      <c r="A53" s="7">
        <v>45</v>
      </c>
      <c r="B53" s="4"/>
      <c r="C53" s="44"/>
      <c r="D53" s="54"/>
      <c r="E53" s="55"/>
      <c r="F53" s="56"/>
      <c r="G53" s="20" t="str">
        <f t="shared" si="7"/>
        <v/>
      </c>
      <c r="H53" s="20" t="str">
        <f t="shared" si="7"/>
        <v/>
      </c>
      <c r="I53" s="20" t="str">
        <f t="shared" si="7"/>
        <v/>
      </c>
      <c r="J53" s="41" t="str">
        <f t="shared" si="3"/>
        <v/>
      </c>
      <c r="K53" s="42" t="str">
        <f t="shared" si="3"/>
        <v/>
      </c>
      <c r="L53" s="43" t="str">
        <f t="shared" si="3"/>
        <v/>
      </c>
      <c r="M53" s="41" t="str">
        <f t="shared" si="4"/>
        <v/>
      </c>
      <c r="N53" s="42" t="str">
        <f t="shared" si="4"/>
        <v/>
      </c>
      <c r="O53" s="43" t="str">
        <f t="shared" si="4"/>
        <v/>
      </c>
      <c r="P53" s="80"/>
      <c r="Q53" s="80"/>
      <c r="R53" s="80"/>
    </row>
    <row r="54" spans="1:18">
      <c r="A54" s="7">
        <v>46</v>
      </c>
      <c r="B54" s="4"/>
      <c r="C54" s="44"/>
      <c r="D54" s="54"/>
      <c r="E54" s="55"/>
      <c r="F54" s="56"/>
      <c r="G54" s="20" t="str">
        <f t="shared" si="7"/>
        <v/>
      </c>
      <c r="H54" s="20" t="str">
        <f t="shared" si="7"/>
        <v/>
      </c>
      <c r="I54" s="20" t="str">
        <f t="shared" si="7"/>
        <v/>
      </c>
      <c r="J54" s="41" t="str">
        <f t="shared" si="3"/>
        <v/>
      </c>
      <c r="K54" s="42" t="str">
        <f t="shared" si="3"/>
        <v/>
      </c>
      <c r="L54" s="43" t="str">
        <f t="shared" si="3"/>
        <v/>
      </c>
      <c r="M54" s="41" t="str">
        <f t="shared" si="4"/>
        <v/>
      </c>
      <c r="N54" s="42" t="str">
        <f t="shared" si="4"/>
        <v/>
      </c>
      <c r="O54" s="43" t="str">
        <f t="shared" si="4"/>
        <v/>
      </c>
      <c r="P54" s="80"/>
      <c r="Q54" s="80"/>
      <c r="R54" s="80"/>
    </row>
    <row r="55" spans="1:18">
      <c r="A55" s="7">
        <v>47</v>
      </c>
      <c r="B55" s="4"/>
      <c r="C55" s="44"/>
      <c r="D55" s="54"/>
      <c r="E55" s="55"/>
      <c r="F55" s="56"/>
      <c r="G55" s="20" t="str">
        <f t="shared" si="7"/>
        <v/>
      </c>
      <c r="H55" s="20" t="str">
        <f t="shared" si="7"/>
        <v/>
      </c>
      <c r="I55" s="20" t="str">
        <f t="shared" si="7"/>
        <v/>
      </c>
      <c r="J55" s="41" t="str">
        <f t="shared" si="3"/>
        <v/>
      </c>
      <c r="K55" s="42" t="str">
        <f t="shared" si="3"/>
        <v/>
      </c>
      <c r="L55" s="43" t="str">
        <f t="shared" si="3"/>
        <v/>
      </c>
      <c r="M55" s="41" t="str">
        <f t="shared" si="4"/>
        <v/>
      </c>
      <c r="N55" s="42" t="str">
        <f t="shared" si="4"/>
        <v/>
      </c>
      <c r="O55" s="43" t="str">
        <f t="shared" si="4"/>
        <v/>
      </c>
      <c r="P55" s="80"/>
      <c r="Q55" s="80"/>
      <c r="R55" s="80"/>
    </row>
    <row r="56" spans="1:18">
      <c r="A56" s="7">
        <v>48</v>
      </c>
      <c r="B56" s="4"/>
      <c r="C56" s="44"/>
      <c r="D56" s="54"/>
      <c r="E56" s="55"/>
      <c r="F56" s="56"/>
      <c r="G56" s="20" t="str">
        <f t="shared" si="7"/>
        <v/>
      </c>
      <c r="H56" s="20" t="str">
        <f t="shared" si="7"/>
        <v/>
      </c>
      <c r="I56" s="20" t="str">
        <f t="shared" si="7"/>
        <v/>
      </c>
      <c r="J56" s="41" t="str">
        <f t="shared" si="3"/>
        <v/>
      </c>
      <c r="K56" s="42" t="str">
        <f t="shared" si="3"/>
        <v/>
      </c>
      <c r="L56" s="43" t="str">
        <f t="shared" si="3"/>
        <v/>
      </c>
      <c r="M56" s="41" t="str">
        <f t="shared" si="4"/>
        <v/>
      </c>
      <c r="N56" s="42" t="str">
        <f t="shared" si="4"/>
        <v/>
      </c>
      <c r="O56" s="43" t="str">
        <f t="shared" si="4"/>
        <v/>
      </c>
      <c r="P56" s="80"/>
      <c r="Q56" s="80"/>
      <c r="R56" s="80"/>
    </row>
    <row r="57" spans="1:18">
      <c r="A57" s="7">
        <v>49</v>
      </c>
      <c r="B57" s="4"/>
      <c r="C57" s="44"/>
      <c r="D57" s="54"/>
      <c r="E57" s="55"/>
      <c r="F57" s="56"/>
      <c r="G57" s="20" t="str">
        <f t="shared" si="7"/>
        <v/>
      </c>
      <c r="H57" s="20" t="str">
        <f t="shared" si="7"/>
        <v/>
      </c>
      <c r="I57" s="20" t="str">
        <f t="shared" si="7"/>
        <v/>
      </c>
      <c r="J57" s="41" t="str">
        <f t="shared" si="3"/>
        <v/>
      </c>
      <c r="K57" s="42" t="str">
        <f t="shared" si="3"/>
        <v/>
      </c>
      <c r="L57" s="43" t="str">
        <f t="shared" si="3"/>
        <v/>
      </c>
      <c r="M57" s="41" t="str">
        <f t="shared" si="4"/>
        <v/>
      </c>
      <c r="N57" s="42" t="str">
        <f t="shared" si="4"/>
        <v/>
      </c>
      <c r="O57" s="43" t="str">
        <f t="shared" si="4"/>
        <v/>
      </c>
      <c r="P57" s="80"/>
      <c r="Q57" s="80"/>
      <c r="R57" s="80"/>
    </row>
    <row r="58" spans="1:18" ht="18.5" thickBot="1">
      <c r="A58" s="7">
        <v>50</v>
      </c>
      <c r="B58" s="5"/>
      <c r="C58" s="48"/>
      <c r="D58" s="57"/>
      <c r="E58" s="58"/>
      <c r="F58" s="59"/>
      <c r="G58" s="20" t="str">
        <f t="shared" si="7"/>
        <v/>
      </c>
      <c r="H58" s="20" t="str">
        <f t="shared" si="7"/>
        <v/>
      </c>
      <c r="I58" s="20" t="str">
        <f t="shared" si="7"/>
        <v/>
      </c>
      <c r="J58" s="41" t="str">
        <f t="shared" si="3"/>
        <v/>
      </c>
      <c r="K58" s="42" t="str">
        <f t="shared" si="3"/>
        <v/>
      </c>
      <c r="L58" s="43" t="str">
        <f t="shared" si="3"/>
        <v/>
      </c>
      <c r="M58" s="41" t="str">
        <f t="shared" si="4"/>
        <v/>
      </c>
      <c r="N58" s="42" t="str">
        <f t="shared" si="4"/>
        <v/>
      </c>
      <c r="O58" s="43" t="str">
        <f t="shared" si="4"/>
        <v/>
      </c>
      <c r="P58" s="80"/>
      <c r="Q58" s="80"/>
      <c r="R58" s="80"/>
    </row>
    <row r="59" spans="1:18" ht="18.5" thickBot="1">
      <c r="A59" s="7"/>
      <c r="B59" s="91" t="s">
        <v>5</v>
      </c>
      <c r="C59" s="92"/>
      <c r="D59" s="1">
        <f>COUNTIF(D9:D58,1.27)</f>
        <v>19</v>
      </c>
      <c r="E59" s="1">
        <f>COUNTIF(E9:E58,1.5)</f>
        <v>18</v>
      </c>
      <c r="F59" s="6">
        <f>COUNTIF(F9:F58,2)</f>
        <v>16</v>
      </c>
      <c r="G59" s="66">
        <f>M59+G8</f>
        <v>180148.88018735949</v>
      </c>
      <c r="H59" s="18">
        <f>N59+H8</f>
        <v>220847.87663628656</v>
      </c>
      <c r="I59" s="19">
        <f>O59+I8</f>
        <v>254035.16846856716</v>
      </c>
      <c r="J59" s="63" t="s">
        <v>30</v>
      </c>
      <c r="K59" s="64">
        <f>B58-B9</f>
        <v>-44253</v>
      </c>
      <c r="L59" s="65" t="s">
        <v>31</v>
      </c>
      <c r="M59" s="75">
        <f>SUM(M9:M58)</f>
        <v>80148.880187359493</v>
      </c>
      <c r="N59" s="76">
        <f>SUM(N9:N58)</f>
        <v>120847.87663628657</v>
      </c>
      <c r="O59" s="77">
        <f>SUM(O9:O58)</f>
        <v>154035.16846856716</v>
      </c>
    </row>
    <row r="60" spans="1:18" ht="18.5" thickBot="1">
      <c r="A60" s="7"/>
      <c r="B60" s="85" t="s">
        <v>6</v>
      </c>
      <c r="C60" s="86"/>
      <c r="D60" s="1">
        <f>COUNTIF(D9:D58,-1)</f>
        <v>4</v>
      </c>
      <c r="E60" s="1">
        <f>COUNTIF(E9:E58,-1)</f>
        <v>0</v>
      </c>
      <c r="F60" s="6">
        <f>COUNTIF(F9:F58,-1)</f>
        <v>0</v>
      </c>
      <c r="G60" s="83" t="s">
        <v>29</v>
      </c>
      <c r="H60" s="84"/>
      <c r="I60" s="90"/>
      <c r="J60" s="83" t="s">
        <v>32</v>
      </c>
      <c r="K60" s="84"/>
      <c r="L60" s="90"/>
      <c r="M60" s="7"/>
      <c r="O60" s="3"/>
    </row>
    <row r="61" spans="1:18" ht="18.5" thickBot="1">
      <c r="A61" s="7"/>
      <c r="B61" s="85" t="s">
        <v>34</v>
      </c>
      <c r="C61" s="86"/>
      <c r="D61" s="1">
        <f>COUNTIF(D9:D58,0)</f>
        <v>3</v>
      </c>
      <c r="E61" s="1">
        <f>COUNTIF(E9:E58,0)</f>
        <v>8</v>
      </c>
      <c r="F61" s="1">
        <f>COUNTIF(F9:F58,0)</f>
        <v>10</v>
      </c>
      <c r="G61" s="70">
        <f>G59/G8</f>
        <v>1.8014888018735948</v>
      </c>
      <c r="H61" s="71">
        <f>H59/H8</f>
        <v>2.2084787663628656</v>
      </c>
      <c r="I61" s="72">
        <f>I59/I8</f>
        <v>2.5403516846856715</v>
      </c>
      <c r="J61" s="61">
        <f>(G61-100%)*30/K59</f>
        <v>-5.4334540158199095E-4</v>
      </c>
      <c r="K61" s="61">
        <f>(H61-100%)*30/K59</f>
        <v>-8.1925209569714966E-4</v>
      </c>
      <c r="L61" s="62">
        <f>(I61-100%)*30/K59</f>
        <v>-1.0442354312830801E-3</v>
      </c>
      <c r="M61" s="8"/>
      <c r="N61" s="2"/>
      <c r="O61" s="9"/>
    </row>
    <row r="62" spans="1:18" ht="18.5" thickBot="1">
      <c r="B62" s="83" t="s">
        <v>4</v>
      </c>
      <c r="C62" s="84"/>
      <c r="D62" s="73">
        <f>D59/(D59+D60+D61)</f>
        <v>0.73076923076923073</v>
      </c>
      <c r="E62" s="68">
        <f>E59/(E59+E60+E61)</f>
        <v>0.69230769230769229</v>
      </c>
      <c r="F62" s="69">
        <f>F59/(F59+F60+F61)</f>
        <v>0.61538461538461542</v>
      </c>
    </row>
    <row r="64" spans="1:18">
      <c r="D64" s="67"/>
      <c r="E64" s="67"/>
      <c r="F64" s="67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sheetPr>
    <tabColor rgb="FF00B050"/>
  </sheetPr>
  <dimension ref="A1:R685"/>
  <sheetViews>
    <sheetView zoomScale="80" zoomScaleNormal="80" workbookViewId="0">
      <selection activeCell="E661" sqref="E661"/>
    </sheetView>
  </sheetViews>
  <sheetFormatPr defaultColWidth="8.08203125" defaultRowHeight="14"/>
  <cols>
    <col min="1" max="1" width="6.58203125" style="50" customWidth="1"/>
    <col min="2" max="2" width="11.58203125" style="78" customWidth="1"/>
    <col min="3" max="17" width="8.08203125" style="49"/>
    <col min="18" max="18" width="8.08203125" style="79"/>
    <col min="19" max="256" width="8.08203125" style="49"/>
    <col min="257" max="257" width="6.58203125" style="49" customWidth="1"/>
    <col min="258" max="258" width="7.25" style="49" customWidth="1"/>
    <col min="259" max="512" width="8.08203125" style="49"/>
    <col min="513" max="513" width="6.58203125" style="49" customWidth="1"/>
    <col min="514" max="514" width="7.25" style="49" customWidth="1"/>
    <col min="515" max="768" width="8.08203125" style="49"/>
    <col min="769" max="769" width="6.58203125" style="49" customWidth="1"/>
    <col min="770" max="770" width="7.25" style="49" customWidth="1"/>
    <col min="771" max="1024" width="8.08203125" style="49"/>
    <col min="1025" max="1025" width="6.58203125" style="49" customWidth="1"/>
    <col min="1026" max="1026" width="7.25" style="49" customWidth="1"/>
    <col min="1027" max="1280" width="8.08203125" style="49"/>
    <col min="1281" max="1281" width="6.58203125" style="49" customWidth="1"/>
    <col min="1282" max="1282" width="7.25" style="49" customWidth="1"/>
    <col min="1283" max="1536" width="8.08203125" style="49"/>
    <col min="1537" max="1537" width="6.58203125" style="49" customWidth="1"/>
    <col min="1538" max="1538" width="7.25" style="49" customWidth="1"/>
    <col min="1539" max="1792" width="8.08203125" style="49"/>
    <col min="1793" max="1793" width="6.58203125" style="49" customWidth="1"/>
    <col min="1794" max="1794" width="7.25" style="49" customWidth="1"/>
    <col min="1795" max="2048" width="8.08203125" style="49"/>
    <col min="2049" max="2049" width="6.58203125" style="49" customWidth="1"/>
    <col min="2050" max="2050" width="7.25" style="49" customWidth="1"/>
    <col min="2051" max="2304" width="8.08203125" style="49"/>
    <col min="2305" max="2305" width="6.58203125" style="49" customWidth="1"/>
    <col min="2306" max="2306" width="7.25" style="49" customWidth="1"/>
    <col min="2307" max="2560" width="8.08203125" style="49"/>
    <col min="2561" max="2561" width="6.58203125" style="49" customWidth="1"/>
    <col min="2562" max="2562" width="7.25" style="49" customWidth="1"/>
    <col min="2563" max="2816" width="8.08203125" style="49"/>
    <col min="2817" max="2817" width="6.58203125" style="49" customWidth="1"/>
    <col min="2818" max="2818" width="7.25" style="49" customWidth="1"/>
    <col min="2819" max="3072" width="8.08203125" style="49"/>
    <col min="3073" max="3073" width="6.58203125" style="49" customWidth="1"/>
    <col min="3074" max="3074" width="7.25" style="49" customWidth="1"/>
    <col min="3075" max="3328" width="8.08203125" style="49"/>
    <col min="3329" max="3329" width="6.58203125" style="49" customWidth="1"/>
    <col min="3330" max="3330" width="7.25" style="49" customWidth="1"/>
    <col min="3331" max="3584" width="8.08203125" style="49"/>
    <col min="3585" max="3585" width="6.58203125" style="49" customWidth="1"/>
    <col min="3586" max="3586" width="7.25" style="49" customWidth="1"/>
    <col min="3587" max="3840" width="8.08203125" style="49"/>
    <col min="3841" max="3841" width="6.58203125" style="49" customWidth="1"/>
    <col min="3842" max="3842" width="7.25" style="49" customWidth="1"/>
    <col min="3843" max="4096" width="8.08203125" style="49"/>
    <col min="4097" max="4097" width="6.58203125" style="49" customWidth="1"/>
    <col min="4098" max="4098" width="7.25" style="49" customWidth="1"/>
    <col min="4099" max="4352" width="8.08203125" style="49"/>
    <col min="4353" max="4353" width="6.58203125" style="49" customWidth="1"/>
    <col min="4354" max="4354" width="7.25" style="49" customWidth="1"/>
    <col min="4355" max="4608" width="8.08203125" style="49"/>
    <col min="4609" max="4609" width="6.58203125" style="49" customWidth="1"/>
    <col min="4610" max="4610" width="7.25" style="49" customWidth="1"/>
    <col min="4611" max="4864" width="8.08203125" style="49"/>
    <col min="4865" max="4865" width="6.58203125" style="49" customWidth="1"/>
    <col min="4866" max="4866" width="7.25" style="49" customWidth="1"/>
    <col min="4867" max="5120" width="8.08203125" style="49"/>
    <col min="5121" max="5121" width="6.58203125" style="49" customWidth="1"/>
    <col min="5122" max="5122" width="7.25" style="49" customWidth="1"/>
    <col min="5123" max="5376" width="8.08203125" style="49"/>
    <col min="5377" max="5377" width="6.58203125" style="49" customWidth="1"/>
    <col min="5378" max="5378" width="7.25" style="49" customWidth="1"/>
    <col min="5379" max="5632" width="8.08203125" style="49"/>
    <col min="5633" max="5633" width="6.58203125" style="49" customWidth="1"/>
    <col min="5634" max="5634" width="7.25" style="49" customWidth="1"/>
    <col min="5635" max="5888" width="8.08203125" style="49"/>
    <col min="5889" max="5889" width="6.58203125" style="49" customWidth="1"/>
    <col min="5890" max="5890" width="7.25" style="49" customWidth="1"/>
    <col min="5891" max="6144" width="8.08203125" style="49"/>
    <col min="6145" max="6145" width="6.58203125" style="49" customWidth="1"/>
    <col min="6146" max="6146" width="7.25" style="49" customWidth="1"/>
    <col min="6147" max="6400" width="8.08203125" style="49"/>
    <col min="6401" max="6401" width="6.58203125" style="49" customWidth="1"/>
    <col min="6402" max="6402" width="7.25" style="49" customWidth="1"/>
    <col min="6403" max="6656" width="8.08203125" style="49"/>
    <col min="6657" max="6657" width="6.58203125" style="49" customWidth="1"/>
    <col min="6658" max="6658" width="7.25" style="49" customWidth="1"/>
    <col min="6659" max="6912" width="8.08203125" style="49"/>
    <col min="6913" max="6913" width="6.58203125" style="49" customWidth="1"/>
    <col min="6914" max="6914" width="7.25" style="49" customWidth="1"/>
    <col min="6915" max="7168" width="8.08203125" style="49"/>
    <col min="7169" max="7169" width="6.58203125" style="49" customWidth="1"/>
    <col min="7170" max="7170" width="7.25" style="49" customWidth="1"/>
    <col min="7171" max="7424" width="8.08203125" style="49"/>
    <col min="7425" max="7425" width="6.58203125" style="49" customWidth="1"/>
    <col min="7426" max="7426" width="7.25" style="49" customWidth="1"/>
    <col min="7427" max="7680" width="8.08203125" style="49"/>
    <col min="7681" max="7681" width="6.58203125" style="49" customWidth="1"/>
    <col min="7682" max="7682" width="7.25" style="49" customWidth="1"/>
    <col min="7683" max="7936" width="8.08203125" style="49"/>
    <col min="7937" max="7937" width="6.58203125" style="49" customWidth="1"/>
    <col min="7938" max="7938" width="7.25" style="49" customWidth="1"/>
    <col min="7939" max="8192" width="8.08203125" style="49"/>
    <col min="8193" max="8193" width="6.58203125" style="49" customWidth="1"/>
    <col min="8194" max="8194" width="7.25" style="49" customWidth="1"/>
    <col min="8195" max="8448" width="8.08203125" style="49"/>
    <col min="8449" max="8449" width="6.58203125" style="49" customWidth="1"/>
    <col min="8450" max="8450" width="7.25" style="49" customWidth="1"/>
    <col min="8451" max="8704" width="8.08203125" style="49"/>
    <col min="8705" max="8705" width="6.58203125" style="49" customWidth="1"/>
    <col min="8706" max="8706" width="7.25" style="49" customWidth="1"/>
    <col min="8707" max="8960" width="8.08203125" style="49"/>
    <col min="8961" max="8961" width="6.58203125" style="49" customWidth="1"/>
    <col min="8962" max="8962" width="7.25" style="49" customWidth="1"/>
    <col min="8963" max="9216" width="8.08203125" style="49"/>
    <col min="9217" max="9217" width="6.58203125" style="49" customWidth="1"/>
    <col min="9218" max="9218" width="7.25" style="49" customWidth="1"/>
    <col min="9219" max="9472" width="8.08203125" style="49"/>
    <col min="9473" max="9473" width="6.58203125" style="49" customWidth="1"/>
    <col min="9474" max="9474" width="7.25" style="49" customWidth="1"/>
    <col min="9475" max="9728" width="8.08203125" style="49"/>
    <col min="9729" max="9729" width="6.58203125" style="49" customWidth="1"/>
    <col min="9730" max="9730" width="7.25" style="49" customWidth="1"/>
    <col min="9731" max="9984" width="8.08203125" style="49"/>
    <col min="9985" max="9985" width="6.58203125" style="49" customWidth="1"/>
    <col min="9986" max="9986" width="7.25" style="49" customWidth="1"/>
    <col min="9987" max="10240" width="8.08203125" style="49"/>
    <col min="10241" max="10241" width="6.58203125" style="49" customWidth="1"/>
    <col min="10242" max="10242" width="7.25" style="49" customWidth="1"/>
    <col min="10243" max="10496" width="8.08203125" style="49"/>
    <col min="10497" max="10497" width="6.58203125" style="49" customWidth="1"/>
    <col min="10498" max="10498" width="7.25" style="49" customWidth="1"/>
    <col min="10499" max="10752" width="8.08203125" style="49"/>
    <col min="10753" max="10753" width="6.58203125" style="49" customWidth="1"/>
    <col min="10754" max="10754" width="7.25" style="49" customWidth="1"/>
    <col min="10755" max="11008" width="8.08203125" style="49"/>
    <col min="11009" max="11009" width="6.58203125" style="49" customWidth="1"/>
    <col min="11010" max="11010" width="7.25" style="49" customWidth="1"/>
    <col min="11011" max="11264" width="8.08203125" style="49"/>
    <col min="11265" max="11265" width="6.58203125" style="49" customWidth="1"/>
    <col min="11266" max="11266" width="7.25" style="49" customWidth="1"/>
    <col min="11267" max="11520" width="8.08203125" style="49"/>
    <col min="11521" max="11521" width="6.58203125" style="49" customWidth="1"/>
    <col min="11522" max="11522" width="7.25" style="49" customWidth="1"/>
    <col min="11523" max="11776" width="8.08203125" style="49"/>
    <col min="11777" max="11777" width="6.58203125" style="49" customWidth="1"/>
    <col min="11778" max="11778" width="7.25" style="49" customWidth="1"/>
    <col min="11779" max="12032" width="8.08203125" style="49"/>
    <col min="12033" max="12033" width="6.58203125" style="49" customWidth="1"/>
    <col min="12034" max="12034" width="7.25" style="49" customWidth="1"/>
    <col min="12035" max="12288" width="8.08203125" style="49"/>
    <col min="12289" max="12289" width="6.58203125" style="49" customWidth="1"/>
    <col min="12290" max="12290" width="7.25" style="49" customWidth="1"/>
    <col min="12291" max="12544" width="8.08203125" style="49"/>
    <col min="12545" max="12545" width="6.58203125" style="49" customWidth="1"/>
    <col min="12546" max="12546" width="7.25" style="49" customWidth="1"/>
    <col min="12547" max="12800" width="8.08203125" style="49"/>
    <col min="12801" max="12801" width="6.58203125" style="49" customWidth="1"/>
    <col min="12802" max="12802" width="7.25" style="49" customWidth="1"/>
    <col min="12803" max="13056" width="8.08203125" style="49"/>
    <col min="13057" max="13057" width="6.58203125" style="49" customWidth="1"/>
    <col min="13058" max="13058" width="7.25" style="49" customWidth="1"/>
    <col min="13059" max="13312" width="8.08203125" style="49"/>
    <col min="13313" max="13313" width="6.58203125" style="49" customWidth="1"/>
    <col min="13314" max="13314" width="7.25" style="49" customWidth="1"/>
    <col min="13315" max="13568" width="8.08203125" style="49"/>
    <col min="13569" max="13569" width="6.58203125" style="49" customWidth="1"/>
    <col min="13570" max="13570" width="7.25" style="49" customWidth="1"/>
    <col min="13571" max="13824" width="8.08203125" style="49"/>
    <col min="13825" max="13825" width="6.58203125" style="49" customWidth="1"/>
    <col min="13826" max="13826" width="7.25" style="49" customWidth="1"/>
    <col min="13827" max="14080" width="8.08203125" style="49"/>
    <col min="14081" max="14081" width="6.58203125" style="49" customWidth="1"/>
    <col min="14082" max="14082" width="7.25" style="49" customWidth="1"/>
    <col min="14083" max="14336" width="8.08203125" style="49"/>
    <col min="14337" max="14337" width="6.58203125" style="49" customWidth="1"/>
    <col min="14338" max="14338" width="7.25" style="49" customWidth="1"/>
    <col min="14339" max="14592" width="8.08203125" style="49"/>
    <col min="14593" max="14593" width="6.58203125" style="49" customWidth="1"/>
    <col min="14594" max="14594" width="7.25" style="49" customWidth="1"/>
    <col min="14595" max="14848" width="8.08203125" style="49"/>
    <col min="14849" max="14849" width="6.58203125" style="49" customWidth="1"/>
    <col min="14850" max="14850" width="7.25" style="49" customWidth="1"/>
    <col min="14851" max="15104" width="8.08203125" style="49"/>
    <col min="15105" max="15105" width="6.58203125" style="49" customWidth="1"/>
    <col min="15106" max="15106" width="7.25" style="49" customWidth="1"/>
    <col min="15107" max="15360" width="8.08203125" style="49"/>
    <col min="15361" max="15361" width="6.58203125" style="49" customWidth="1"/>
    <col min="15362" max="15362" width="7.25" style="49" customWidth="1"/>
    <col min="15363" max="15616" width="8.08203125" style="49"/>
    <col min="15617" max="15617" width="6.58203125" style="49" customWidth="1"/>
    <col min="15618" max="15618" width="7.25" style="49" customWidth="1"/>
    <col min="15619" max="15872" width="8.08203125" style="49"/>
    <col min="15873" max="15873" width="6.58203125" style="49" customWidth="1"/>
    <col min="15874" max="15874" width="7.25" style="49" customWidth="1"/>
    <col min="15875" max="16128" width="8.08203125" style="49"/>
    <col min="16129" max="16129" width="6.58203125" style="49" customWidth="1"/>
    <col min="16130" max="16130" width="7.25" style="49" customWidth="1"/>
    <col min="16131" max="16384" width="8.08203125" style="49"/>
  </cols>
  <sheetData>
    <row r="1" spans="1:5" ht="18.5" customHeight="1">
      <c r="A1" s="50">
        <v>1</v>
      </c>
      <c r="B1" s="78">
        <f>検証シート③USDJPY1Ｈ3年間!B9</f>
        <v>44806</v>
      </c>
      <c r="C1" s="49" t="s">
        <v>36</v>
      </c>
      <c r="D1" s="49" t="s">
        <v>38</v>
      </c>
      <c r="E1" s="49" t="s">
        <v>71</v>
      </c>
    </row>
    <row r="28" spans="1:5">
      <c r="A28" s="50">
        <v>2</v>
      </c>
      <c r="B28" s="78">
        <f>検証シート③USDJPY1Ｈ3年間!B10</f>
        <v>44806</v>
      </c>
      <c r="C28" s="49" t="s">
        <v>45</v>
      </c>
      <c r="D28" s="49" t="s">
        <v>50</v>
      </c>
      <c r="E28" s="49" t="s">
        <v>71</v>
      </c>
    </row>
    <row r="55" spans="1:5">
      <c r="A55" s="50">
        <v>3</v>
      </c>
      <c r="B55" s="78">
        <f>検証シート③USDJPY1Ｈ3年間!B11</f>
        <v>44819</v>
      </c>
      <c r="C55" s="49" t="s">
        <v>45</v>
      </c>
      <c r="D55" s="49" t="s">
        <v>37</v>
      </c>
      <c r="E55" s="49" t="s">
        <v>71</v>
      </c>
    </row>
    <row r="82" spans="1:6">
      <c r="A82" s="50">
        <v>4</v>
      </c>
      <c r="B82" s="78">
        <f>検証シート③USDJPY1Ｈ3年間!B12</f>
        <v>44823</v>
      </c>
      <c r="C82" s="49" t="s">
        <v>36</v>
      </c>
      <c r="D82" s="49" t="s">
        <v>50</v>
      </c>
      <c r="F82" s="49" t="s">
        <v>71</v>
      </c>
    </row>
    <row r="109" spans="1:6">
      <c r="A109" s="50">
        <v>5</v>
      </c>
      <c r="B109" s="78">
        <f>検証シート③USDJPY1Ｈ3年間!B13</f>
        <v>44834</v>
      </c>
      <c r="C109" s="49" t="s">
        <v>36</v>
      </c>
      <c r="D109" s="49" t="s">
        <v>37</v>
      </c>
      <c r="F109" s="49" t="s">
        <v>55</v>
      </c>
    </row>
    <row r="136" spans="1:5">
      <c r="A136" s="50">
        <v>6</v>
      </c>
      <c r="B136" s="78">
        <f>検証シート③USDJPY1Ｈ3年間!B14</f>
        <v>44837</v>
      </c>
      <c r="C136" s="49" t="s">
        <v>36</v>
      </c>
      <c r="D136" s="49" t="s">
        <v>46</v>
      </c>
      <c r="E136" s="49" t="s">
        <v>71</v>
      </c>
    </row>
    <row r="163" spans="1:6">
      <c r="A163" s="50">
        <v>7</v>
      </c>
      <c r="B163" s="78">
        <f>検証シート③USDJPY1Ｈ3年間!B15</f>
        <v>44845</v>
      </c>
      <c r="C163" s="49" t="s">
        <v>36</v>
      </c>
      <c r="D163" s="49" t="s">
        <v>38</v>
      </c>
      <c r="F163" s="49" t="s">
        <v>41</v>
      </c>
    </row>
    <row r="189" spans="1:5">
      <c r="A189" s="50">
        <v>8</v>
      </c>
      <c r="B189" s="78">
        <f>検証シート③USDJPY1Ｈ3年間!B16</f>
        <v>44846</v>
      </c>
      <c r="C189" s="49" t="s">
        <v>36</v>
      </c>
      <c r="D189" s="49" t="s">
        <v>38</v>
      </c>
      <c r="E189" s="49" t="s">
        <v>71</v>
      </c>
    </row>
    <row r="216" spans="1:5">
      <c r="A216" s="50">
        <v>9</v>
      </c>
      <c r="B216" s="78">
        <f>検証シート③USDJPY1Ｈ3年間!B17</f>
        <v>44846</v>
      </c>
      <c r="C216" s="49" t="s">
        <v>36</v>
      </c>
      <c r="D216" s="49" t="s">
        <v>50</v>
      </c>
      <c r="E216" s="49" t="s">
        <v>55</v>
      </c>
    </row>
    <row r="243" spans="1:5">
      <c r="A243" s="50">
        <v>10</v>
      </c>
      <c r="B243" s="78">
        <f>検証シート③USDJPY1Ｈ3年間!B18</f>
        <v>44846</v>
      </c>
      <c r="C243" s="49" t="s">
        <v>36</v>
      </c>
      <c r="D243" s="49" t="s">
        <v>50</v>
      </c>
      <c r="E243" s="49" t="s">
        <v>71</v>
      </c>
    </row>
    <row r="270" spans="1:5">
      <c r="A270" s="50">
        <v>11</v>
      </c>
      <c r="B270" s="78">
        <f>検証シート③USDJPY1Ｈ3年間!B19</f>
        <v>44846</v>
      </c>
      <c r="C270" s="49" t="s">
        <v>36</v>
      </c>
      <c r="D270" s="49" t="s">
        <v>38</v>
      </c>
      <c r="E270" s="49" t="s">
        <v>71</v>
      </c>
    </row>
    <row r="296" spans="1:5">
      <c r="A296" s="50">
        <v>12</v>
      </c>
      <c r="B296" s="78">
        <f>検証シート③USDJPY1Ｈ3年間!B20</f>
        <v>44851</v>
      </c>
      <c r="C296" s="49" t="s">
        <v>36</v>
      </c>
      <c r="D296" s="49" t="s">
        <v>50</v>
      </c>
      <c r="E296" s="49" t="s">
        <v>70</v>
      </c>
    </row>
    <row r="322" spans="1:5">
      <c r="A322" s="50">
        <v>13</v>
      </c>
      <c r="B322" s="78">
        <f>検証シート③USDJPY1Ｈ3年間!B21</f>
        <v>44852</v>
      </c>
      <c r="C322" s="49" t="s">
        <v>36</v>
      </c>
      <c r="D322" s="49" t="s">
        <v>38</v>
      </c>
      <c r="E322" s="49" t="s">
        <v>71</v>
      </c>
    </row>
    <row r="349" spans="1:5">
      <c r="A349" s="50">
        <v>14</v>
      </c>
      <c r="B349" s="78">
        <f>検証シート③USDJPY1Ｈ3年間!B22</f>
        <v>44854</v>
      </c>
      <c r="C349" s="49" t="s">
        <v>36</v>
      </c>
      <c r="D349" s="49" t="s">
        <v>38</v>
      </c>
      <c r="E349" s="49" t="s">
        <v>71</v>
      </c>
    </row>
    <row r="375" spans="1:5">
      <c r="A375" s="50">
        <v>15</v>
      </c>
      <c r="B375" s="78">
        <f>検証シート③USDJPY1Ｈ3年間!B23</f>
        <v>44858</v>
      </c>
      <c r="C375" s="49" t="s">
        <v>36</v>
      </c>
      <c r="D375" s="49" t="s">
        <v>38</v>
      </c>
      <c r="E375" s="49" t="s">
        <v>41</v>
      </c>
    </row>
    <row r="402" spans="1:5">
      <c r="A402" s="50">
        <v>16</v>
      </c>
      <c r="B402" s="78">
        <f>検証シート③USDJPY1Ｈ3年間!B24</f>
        <v>44866</v>
      </c>
      <c r="C402" s="49" t="s">
        <v>36</v>
      </c>
      <c r="D402" s="49" t="s">
        <v>38</v>
      </c>
      <c r="E402" s="49" t="s">
        <v>71</v>
      </c>
    </row>
    <row r="428" spans="1:5">
      <c r="A428" s="50">
        <v>17</v>
      </c>
      <c r="B428" s="78">
        <f>検証シート③USDJPY1Ｈ3年間!B25</f>
        <v>44867</v>
      </c>
      <c r="C428" s="49" t="s">
        <v>36</v>
      </c>
      <c r="D428" s="49" t="s">
        <v>50</v>
      </c>
      <c r="E428" s="49" t="s">
        <v>71</v>
      </c>
    </row>
    <row r="454" spans="1:5">
      <c r="A454" s="50">
        <v>18</v>
      </c>
      <c r="B454" s="78">
        <f>検証シート③USDJPY1Ｈ3年間!B26</f>
        <v>44883</v>
      </c>
      <c r="C454" s="49" t="s">
        <v>36</v>
      </c>
      <c r="D454" s="49" t="s">
        <v>38</v>
      </c>
      <c r="E454" s="49" t="s">
        <v>55</v>
      </c>
    </row>
    <row r="480" spans="1:5">
      <c r="A480" s="50">
        <v>19</v>
      </c>
      <c r="B480" s="78">
        <f>検証シート③USDJPY1Ｈ3年間!B27</f>
        <v>44890</v>
      </c>
      <c r="C480" s="49" t="s">
        <v>36</v>
      </c>
      <c r="D480" s="49" t="s">
        <v>38</v>
      </c>
      <c r="E480" s="49" t="s">
        <v>55</v>
      </c>
    </row>
    <row r="506" spans="1:5">
      <c r="A506" s="50">
        <v>20</v>
      </c>
      <c r="B506" s="78">
        <f>検証シート③USDJPY1Ｈ3年間!B28</f>
        <v>44894</v>
      </c>
      <c r="C506" s="49" t="s">
        <v>36</v>
      </c>
      <c r="D506" s="49" t="s">
        <v>50</v>
      </c>
      <c r="E506" s="49" t="s">
        <v>78</v>
      </c>
    </row>
    <row r="532" spans="1:5">
      <c r="A532" s="50">
        <v>21</v>
      </c>
      <c r="B532" s="78">
        <f>検証シート③USDJPY1Ｈ3年間!B29</f>
        <v>44895</v>
      </c>
      <c r="C532" s="49" t="s">
        <v>36</v>
      </c>
      <c r="D532" s="49" t="s">
        <v>50</v>
      </c>
      <c r="E532" s="49" t="s">
        <v>41</v>
      </c>
    </row>
    <row r="558" spans="1:5">
      <c r="A558" s="50">
        <v>22</v>
      </c>
      <c r="B558" s="78">
        <f>検証シート③USDJPY1Ｈ3年間!B30</f>
        <v>44895</v>
      </c>
      <c r="C558" s="49" t="s">
        <v>36</v>
      </c>
      <c r="D558" s="49" t="s">
        <v>50</v>
      </c>
      <c r="E558" s="49" t="s">
        <v>71</v>
      </c>
    </row>
    <row r="583" spans="1:5">
      <c r="A583" s="50">
        <v>23</v>
      </c>
      <c r="B583" s="78">
        <f>検証シート③USDJPY1Ｈ3年間!B31</f>
        <v>44911</v>
      </c>
      <c r="C583" s="49" t="s">
        <v>36</v>
      </c>
      <c r="D583" s="49" t="s">
        <v>38</v>
      </c>
      <c r="E583" s="49" t="s">
        <v>71</v>
      </c>
    </row>
    <row r="609" spans="1:5">
      <c r="A609" s="50">
        <v>24</v>
      </c>
      <c r="B609" s="78">
        <f>検証シート③USDJPY1Ｈ3年間!B32</f>
        <v>44918</v>
      </c>
      <c r="C609" s="49" t="s">
        <v>36</v>
      </c>
      <c r="D609" s="49" t="s">
        <v>38</v>
      </c>
      <c r="E609" s="49" t="s">
        <v>71</v>
      </c>
    </row>
    <row r="635" spans="1:5">
      <c r="A635" s="50">
        <v>25</v>
      </c>
      <c r="B635" s="78">
        <f>検証シート③USDJPY1Ｈ3年間!B33</f>
        <v>44923</v>
      </c>
      <c r="C635" s="49" t="s">
        <v>36</v>
      </c>
      <c r="D635" s="49" t="s">
        <v>38</v>
      </c>
      <c r="E635" s="49" t="s">
        <v>70</v>
      </c>
    </row>
    <row r="660" spans="1:5">
      <c r="A660" s="50">
        <v>26</v>
      </c>
      <c r="B660" s="78">
        <f>検証シート③USDJPY1Ｈ3年間!B34</f>
        <v>44924</v>
      </c>
      <c r="C660" s="49" t="s">
        <v>36</v>
      </c>
      <c r="D660" s="49" t="s">
        <v>38</v>
      </c>
      <c r="E660" s="49" t="s">
        <v>71</v>
      </c>
    </row>
    <row r="685" spans="1:2">
      <c r="A685" s="50">
        <v>27</v>
      </c>
      <c r="B685" s="78">
        <f>検証シート③USDJPY1Ｈ3年間!B35</f>
        <v>44935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sheetPr>
    <tabColor rgb="FF00B050"/>
  </sheetPr>
  <dimension ref="A1:J29"/>
  <sheetViews>
    <sheetView zoomScale="145" zoomScaleSheetLayoutView="100" workbookViewId="0">
      <selection activeCell="P39" sqref="P39"/>
    </sheetView>
  </sheetViews>
  <sheetFormatPr defaultColWidth="8.08203125" defaultRowHeight="13"/>
  <cols>
    <col min="1" max="16384" width="8.08203125" style="49"/>
  </cols>
  <sheetData>
    <row r="1" spans="1:10">
      <c r="A1" s="49" t="s">
        <v>25</v>
      </c>
    </row>
    <row r="2" spans="1:10">
      <c r="A2" s="93" t="s">
        <v>59</v>
      </c>
      <c r="B2" s="94"/>
      <c r="C2" s="94"/>
      <c r="D2" s="94"/>
      <c r="E2" s="94"/>
      <c r="F2" s="94"/>
      <c r="G2" s="94"/>
      <c r="H2" s="94"/>
      <c r="I2" s="94"/>
      <c r="J2" s="94"/>
    </row>
    <row r="3" spans="1:10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>
      <c r="A4" s="94"/>
      <c r="B4" s="94"/>
      <c r="C4" s="94"/>
      <c r="D4" s="94"/>
      <c r="E4" s="94"/>
      <c r="F4" s="94"/>
      <c r="G4" s="94"/>
      <c r="H4" s="94"/>
      <c r="I4" s="94"/>
      <c r="J4" s="94"/>
    </row>
    <row r="5" spans="1:10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>
      <c r="A6" s="94"/>
      <c r="B6" s="94"/>
      <c r="C6" s="94"/>
      <c r="D6" s="94"/>
      <c r="E6" s="94"/>
      <c r="F6" s="94"/>
      <c r="G6" s="94"/>
      <c r="H6" s="94"/>
      <c r="I6" s="94"/>
      <c r="J6" s="94"/>
    </row>
    <row r="7" spans="1:10">
      <c r="A7" s="94"/>
      <c r="B7" s="94"/>
      <c r="C7" s="94"/>
      <c r="D7" s="94"/>
      <c r="E7" s="94"/>
      <c r="F7" s="94"/>
      <c r="G7" s="94"/>
      <c r="H7" s="94"/>
      <c r="I7" s="94"/>
      <c r="J7" s="94"/>
    </row>
    <row r="8" spans="1:10">
      <c r="A8" s="94"/>
      <c r="B8" s="94"/>
      <c r="C8" s="94"/>
      <c r="D8" s="94"/>
      <c r="E8" s="94"/>
      <c r="F8" s="94"/>
      <c r="G8" s="94"/>
      <c r="H8" s="94"/>
      <c r="I8" s="94"/>
      <c r="J8" s="94"/>
    </row>
    <row r="9" spans="1:10">
      <c r="A9" s="94"/>
      <c r="B9" s="94"/>
      <c r="C9" s="94"/>
      <c r="D9" s="94"/>
      <c r="E9" s="94"/>
      <c r="F9" s="94"/>
      <c r="G9" s="94"/>
      <c r="H9" s="94"/>
      <c r="I9" s="94"/>
      <c r="J9" s="94"/>
    </row>
    <row r="11" spans="1:10">
      <c r="A11" s="49" t="s">
        <v>26</v>
      </c>
    </row>
    <row r="12" spans="1:10">
      <c r="A12" s="95"/>
      <c r="B12" s="96"/>
      <c r="C12" s="96"/>
      <c r="D12" s="96"/>
      <c r="E12" s="96"/>
      <c r="F12" s="96"/>
      <c r="G12" s="96"/>
      <c r="H12" s="96"/>
      <c r="I12" s="96"/>
      <c r="J12" s="96"/>
    </row>
    <row r="13" spans="1:10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>
      <c r="A21" s="49" t="s">
        <v>27</v>
      </c>
    </row>
    <row r="22" spans="1:10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0">
      <c r="A23" s="95"/>
      <c r="B23" s="95"/>
      <c r="C23" s="95"/>
      <c r="D23" s="95"/>
      <c r="E23" s="95"/>
      <c r="F23" s="95"/>
      <c r="G23" s="95"/>
      <c r="H23" s="95"/>
      <c r="I23" s="95"/>
      <c r="J23" s="95"/>
    </row>
    <row r="24" spans="1:10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0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0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0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0">
      <c r="A29" s="95"/>
      <c r="B29" s="95"/>
      <c r="C29" s="95"/>
      <c r="D29" s="95"/>
      <c r="E29" s="95"/>
      <c r="F29" s="95"/>
      <c r="G29" s="95"/>
      <c r="H29" s="95"/>
      <c r="I29" s="95"/>
      <c r="J29" s="9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77907-FBAF-410C-8B63-BE3C159E70DB}">
  <sheetPr>
    <tabColor rgb="FFFFFF00"/>
  </sheetPr>
  <dimension ref="A1:R64"/>
  <sheetViews>
    <sheetView zoomScaleNormal="100" workbookViewId="0">
      <pane xSplit="1" ySplit="8" topLeftCell="B12" activePane="bottomRight" state="frozen"/>
      <selection activeCell="Q17" sqref="Q17"/>
      <selection pane="topRight" activeCell="Q17" sqref="Q17"/>
      <selection pane="bottomLeft" activeCell="Q17" sqref="Q17"/>
      <selection pane="bottomRight" activeCell="F3" sqref="F3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</row>
    <row r="2" spans="1:18">
      <c r="A2" s="1" t="s">
        <v>8</v>
      </c>
      <c r="C2" t="s">
        <v>35</v>
      </c>
      <c r="D2" t="s">
        <v>57</v>
      </c>
    </row>
    <row r="3" spans="1:18">
      <c r="A3" s="1" t="s">
        <v>10</v>
      </c>
      <c r="C3" s="27">
        <v>100000</v>
      </c>
    </row>
    <row r="4" spans="1:18">
      <c r="A4" s="1" t="s">
        <v>11</v>
      </c>
      <c r="C4" s="27" t="s">
        <v>13</v>
      </c>
    </row>
    <row r="5" spans="1:18" ht="18.5" thickBot="1">
      <c r="A5" s="1" t="s">
        <v>12</v>
      </c>
      <c r="C5" s="27" t="s">
        <v>33</v>
      </c>
    </row>
    <row r="6" spans="1:18" ht="18.5" thickBot="1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3" t="s">
        <v>3</v>
      </c>
      <c r="H6" s="84"/>
      <c r="I6" s="90"/>
      <c r="J6" s="83" t="s">
        <v>22</v>
      </c>
      <c r="K6" s="84"/>
      <c r="L6" s="90"/>
      <c r="M6" s="83" t="s">
        <v>23</v>
      </c>
      <c r="N6" s="84"/>
      <c r="O6" s="90"/>
    </row>
    <row r="7" spans="1:18" ht="18.5" thickBot="1">
      <c r="A7" s="25"/>
      <c r="B7" s="25" t="s">
        <v>2</v>
      </c>
      <c r="C7" s="60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8.5" thickBot="1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7" t="s">
        <v>22</v>
      </c>
      <c r="K8" s="88"/>
      <c r="L8" s="89"/>
      <c r="M8" s="87"/>
      <c r="N8" s="88"/>
      <c r="O8" s="89"/>
    </row>
    <row r="9" spans="1:18">
      <c r="A9" s="7">
        <v>1</v>
      </c>
      <c r="B9" s="21">
        <v>44966</v>
      </c>
      <c r="C9" s="47">
        <v>1</v>
      </c>
      <c r="D9" s="51">
        <v>1.27</v>
      </c>
      <c r="E9" s="52">
        <v>1.5</v>
      </c>
      <c r="F9" s="53">
        <v>2</v>
      </c>
      <c r="G9" s="20">
        <f t="shared" ref="G9:G25" si="0">IF(D9="","",G8+M9)</f>
        <v>103810</v>
      </c>
      <c r="H9" s="20">
        <f t="shared" ref="H9:I24" si="1">IF(E9="","",H8+N9)</f>
        <v>104500</v>
      </c>
      <c r="I9" s="20">
        <f t="shared" si="1"/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>
        <v>44748</v>
      </c>
      <c r="C10" s="44">
        <v>1</v>
      </c>
      <c r="D10" s="54">
        <v>1.27</v>
      </c>
      <c r="E10" s="55">
        <v>1.5</v>
      </c>
      <c r="F10" s="56">
        <v>2</v>
      </c>
      <c r="G10" s="20">
        <f t="shared" si="0"/>
        <v>107765.16099999999</v>
      </c>
      <c r="H10" s="20">
        <f t="shared" si="1"/>
        <v>109202.5</v>
      </c>
      <c r="I10" s="20">
        <f t="shared" si="1"/>
        <v>112360</v>
      </c>
      <c r="J10" s="41">
        <f t="shared" ref="J10:L25" si="2">IF(G9="","",G9*0.03)</f>
        <v>3114.2999999999997</v>
      </c>
      <c r="K10" s="42">
        <f t="shared" si="2"/>
        <v>3135</v>
      </c>
      <c r="L10" s="43">
        <f t="shared" si="2"/>
        <v>3180</v>
      </c>
      <c r="M10" s="41">
        <f t="shared" ref="M10:O25" si="3">IF(D10="","",J10*D10)</f>
        <v>3955.1609999999996</v>
      </c>
      <c r="N10" s="42">
        <f t="shared" si="3"/>
        <v>4702.5</v>
      </c>
      <c r="O10" s="43">
        <f t="shared" si="3"/>
        <v>6360</v>
      </c>
      <c r="P10" s="20"/>
      <c r="Q10" s="20"/>
      <c r="R10" s="20"/>
    </row>
    <row r="11" spans="1:18">
      <c r="A11" s="7">
        <v>3</v>
      </c>
      <c r="B11" s="4">
        <v>44736</v>
      </c>
      <c r="C11" s="44">
        <v>1</v>
      </c>
      <c r="D11" s="54">
        <v>1.27</v>
      </c>
      <c r="E11" s="55">
        <v>1.5</v>
      </c>
      <c r="F11" s="74">
        <v>2</v>
      </c>
      <c r="G11" s="20">
        <f t="shared" si="0"/>
        <v>111871.01363409999</v>
      </c>
      <c r="H11" s="20">
        <f t="shared" si="1"/>
        <v>114116.6125</v>
      </c>
      <c r="I11" s="20">
        <f t="shared" si="1"/>
        <v>119101.6</v>
      </c>
      <c r="J11" s="41">
        <f t="shared" si="2"/>
        <v>3232.9548299999997</v>
      </c>
      <c r="K11" s="42">
        <f t="shared" si="2"/>
        <v>3276.0749999999998</v>
      </c>
      <c r="L11" s="43">
        <f t="shared" si="2"/>
        <v>3370.7999999999997</v>
      </c>
      <c r="M11" s="41">
        <f t="shared" si="3"/>
        <v>4105.8526340999997</v>
      </c>
      <c r="N11" s="42">
        <f t="shared" si="3"/>
        <v>4914.1124999999993</v>
      </c>
      <c r="O11" s="43">
        <f t="shared" si="3"/>
        <v>6741.5999999999995</v>
      </c>
      <c r="P11" s="20"/>
      <c r="Q11" s="20"/>
      <c r="R11" s="20"/>
    </row>
    <row r="12" spans="1:18">
      <c r="A12" s="7">
        <v>4</v>
      </c>
      <c r="B12" s="4">
        <v>44691</v>
      </c>
      <c r="C12" s="44">
        <v>1</v>
      </c>
      <c r="D12" s="54">
        <v>0</v>
      </c>
      <c r="E12" s="55">
        <v>0</v>
      </c>
      <c r="F12" s="56">
        <v>0</v>
      </c>
      <c r="G12" s="20">
        <f t="shared" si="0"/>
        <v>111871.01363409999</v>
      </c>
      <c r="H12" s="20">
        <f t="shared" si="1"/>
        <v>114116.6125</v>
      </c>
      <c r="I12" s="20">
        <f t="shared" si="1"/>
        <v>119101.6</v>
      </c>
      <c r="J12" s="41">
        <f t="shared" si="2"/>
        <v>3356.1304090229996</v>
      </c>
      <c r="K12" s="42">
        <f t="shared" si="2"/>
        <v>3423.4983750000001</v>
      </c>
      <c r="L12" s="43">
        <f t="shared" si="2"/>
        <v>3573.0480000000002</v>
      </c>
      <c r="M12" s="41">
        <f t="shared" si="3"/>
        <v>0</v>
      </c>
      <c r="N12" s="42">
        <f t="shared" si="3"/>
        <v>0</v>
      </c>
      <c r="O12" s="43">
        <f t="shared" si="3"/>
        <v>0</v>
      </c>
      <c r="P12" s="20"/>
      <c r="Q12" s="20"/>
      <c r="R12" s="20"/>
    </row>
    <row r="13" spans="1:18">
      <c r="A13" s="7">
        <v>5</v>
      </c>
      <c r="B13" s="4">
        <v>44437</v>
      </c>
      <c r="C13" s="44">
        <v>1</v>
      </c>
      <c r="D13" s="54">
        <v>-1</v>
      </c>
      <c r="E13" s="55">
        <v>-1</v>
      </c>
      <c r="F13" s="56">
        <v>-1</v>
      </c>
      <c r="G13" s="20">
        <f t="shared" si="0"/>
        <v>108514.88322507699</v>
      </c>
      <c r="H13" s="20">
        <f t="shared" si="1"/>
        <v>110693.11412500001</v>
      </c>
      <c r="I13" s="20">
        <f t="shared" si="1"/>
        <v>115528.55200000001</v>
      </c>
      <c r="J13" s="41">
        <f t="shared" si="2"/>
        <v>3356.1304090229996</v>
      </c>
      <c r="K13" s="42">
        <f t="shared" si="2"/>
        <v>3423.4983750000001</v>
      </c>
      <c r="L13" s="43">
        <f t="shared" si="2"/>
        <v>3573.0480000000002</v>
      </c>
      <c r="M13" s="41">
        <f t="shared" si="3"/>
        <v>-3356.1304090229996</v>
      </c>
      <c r="N13" s="42">
        <f t="shared" si="3"/>
        <v>-3423.4983750000001</v>
      </c>
      <c r="O13" s="43">
        <f t="shared" si="3"/>
        <v>-3573.0480000000002</v>
      </c>
      <c r="P13" s="20"/>
      <c r="Q13" s="20"/>
      <c r="R13" s="20"/>
    </row>
    <row r="14" spans="1:18">
      <c r="A14" s="7">
        <v>6</v>
      </c>
      <c r="B14" s="4">
        <v>44458</v>
      </c>
      <c r="C14" s="44">
        <v>2</v>
      </c>
      <c r="D14" s="54">
        <v>0</v>
      </c>
      <c r="E14" s="55">
        <v>0</v>
      </c>
      <c r="F14" s="56">
        <v>0</v>
      </c>
      <c r="G14" s="20">
        <f t="shared" si="0"/>
        <v>108514.88322507699</v>
      </c>
      <c r="H14" s="20">
        <f t="shared" si="1"/>
        <v>110693.11412500001</v>
      </c>
      <c r="I14" s="20">
        <f t="shared" si="1"/>
        <v>115528.55200000001</v>
      </c>
      <c r="J14" s="41">
        <f t="shared" si="2"/>
        <v>3255.4464967523095</v>
      </c>
      <c r="K14" s="42">
        <f t="shared" si="2"/>
        <v>3320.7934237499999</v>
      </c>
      <c r="L14" s="43">
        <f t="shared" si="2"/>
        <v>3465.8565600000002</v>
      </c>
      <c r="M14" s="41">
        <f t="shared" si="3"/>
        <v>0</v>
      </c>
      <c r="N14" s="42">
        <f t="shared" si="3"/>
        <v>0</v>
      </c>
      <c r="O14" s="43">
        <f t="shared" si="3"/>
        <v>0</v>
      </c>
      <c r="P14" s="20"/>
      <c r="Q14" s="20"/>
      <c r="R14" s="20"/>
    </row>
    <row r="15" spans="1:18">
      <c r="A15" s="7">
        <v>7</v>
      </c>
      <c r="B15" s="4">
        <v>44431</v>
      </c>
      <c r="C15" s="44">
        <v>2</v>
      </c>
      <c r="D15" s="54">
        <v>-1</v>
      </c>
      <c r="E15" s="55">
        <v>-1</v>
      </c>
      <c r="F15" s="56">
        <v>-1</v>
      </c>
      <c r="G15" s="20">
        <f t="shared" si="0"/>
        <v>105259.43672832468</v>
      </c>
      <c r="H15" s="20">
        <f t="shared" si="1"/>
        <v>107372.32070125001</v>
      </c>
      <c r="I15" s="20">
        <f t="shared" si="1"/>
        <v>112062.69544000001</v>
      </c>
      <c r="J15" s="41">
        <f t="shared" si="2"/>
        <v>3255.4464967523095</v>
      </c>
      <c r="K15" s="42">
        <f t="shared" si="2"/>
        <v>3320.7934237499999</v>
      </c>
      <c r="L15" s="43">
        <f t="shared" si="2"/>
        <v>3465.8565600000002</v>
      </c>
      <c r="M15" s="41">
        <f t="shared" si="3"/>
        <v>-3255.4464967523095</v>
      </c>
      <c r="N15" s="42">
        <f t="shared" si="3"/>
        <v>-3320.7934237499999</v>
      </c>
      <c r="O15" s="43">
        <f t="shared" si="3"/>
        <v>-3465.8565600000002</v>
      </c>
      <c r="P15" s="20"/>
      <c r="Q15" s="20"/>
      <c r="R15" s="20"/>
    </row>
    <row r="16" spans="1:18">
      <c r="A16" s="7">
        <v>8</v>
      </c>
      <c r="B16" s="4">
        <v>44368</v>
      </c>
      <c r="C16" s="44">
        <v>1</v>
      </c>
      <c r="D16" s="54">
        <v>1.27</v>
      </c>
      <c r="E16" s="55">
        <v>1.5</v>
      </c>
      <c r="F16" s="56">
        <v>-1</v>
      </c>
      <c r="G16" s="20">
        <f t="shared" si="0"/>
        <v>109269.82126767385</v>
      </c>
      <c r="H16" s="20">
        <f t="shared" si="1"/>
        <v>112204.07513280626</v>
      </c>
      <c r="I16" s="20">
        <f t="shared" si="1"/>
        <v>108700.81457680001</v>
      </c>
      <c r="J16" s="41">
        <f t="shared" si="2"/>
        <v>3157.7831018497404</v>
      </c>
      <c r="K16" s="42">
        <f t="shared" si="2"/>
        <v>3221.1696210374998</v>
      </c>
      <c r="L16" s="43">
        <f t="shared" si="2"/>
        <v>3361.8808632</v>
      </c>
      <c r="M16" s="41">
        <f t="shared" si="3"/>
        <v>4010.3845393491706</v>
      </c>
      <c r="N16" s="42">
        <f t="shared" si="3"/>
        <v>4831.75443155625</v>
      </c>
      <c r="O16" s="43">
        <f t="shared" si="3"/>
        <v>-3361.8808632</v>
      </c>
      <c r="P16" s="20"/>
      <c r="Q16" s="20"/>
      <c r="R16" s="20"/>
    </row>
    <row r="17" spans="1:18">
      <c r="A17" s="7">
        <v>9</v>
      </c>
      <c r="B17" s="4">
        <v>44211</v>
      </c>
      <c r="C17" s="44">
        <v>1</v>
      </c>
      <c r="D17" s="54">
        <v>0</v>
      </c>
      <c r="E17" s="55">
        <v>0</v>
      </c>
      <c r="F17" s="56">
        <v>0</v>
      </c>
      <c r="G17" s="20">
        <f t="shared" si="0"/>
        <v>109269.82126767385</v>
      </c>
      <c r="H17" s="20">
        <f t="shared" si="1"/>
        <v>112204.07513280626</v>
      </c>
      <c r="I17" s="20">
        <f t="shared" si="1"/>
        <v>108700.81457680001</v>
      </c>
      <c r="J17" s="41">
        <f t="shared" si="2"/>
        <v>3278.0946380302153</v>
      </c>
      <c r="K17" s="42">
        <f t="shared" si="2"/>
        <v>3366.1222539841879</v>
      </c>
      <c r="L17" s="43">
        <f t="shared" si="2"/>
        <v>3261.024437304</v>
      </c>
      <c r="M17" s="41">
        <f t="shared" si="3"/>
        <v>0</v>
      </c>
      <c r="N17" s="42">
        <f t="shared" si="3"/>
        <v>0</v>
      </c>
      <c r="O17" s="43">
        <f t="shared" si="3"/>
        <v>0</v>
      </c>
      <c r="P17" s="20"/>
      <c r="Q17" s="20"/>
      <c r="R17" s="20"/>
    </row>
    <row r="18" spans="1:18">
      <c r="A18" s="7">
        <v>10</v>
      </c>
      <c r="B18" s="4">
        <v>43980</v>
      </c>
      <c r="C18" s="44">
        <v>1</v>
      </c>
      <c r="D18" s="54">
        <v>0</v>
      </c>
      <c r="E18" s="55">
        <v>0</v>
      </c>
      <c r="F18" s="56">
        <v>0</v>
      </c>
      <c r="G18" s="20">
        <f t="shared" si="0"/>
        <v>109269.82126767385</v>
      </c>
      <c r="H18" s="20">
        <f t="shared" si="1"/>
        <v>112204.07513280626</v>
      </c>
      <c r="I18" s="20">
        <f t="shared" si="1"/>
        <v>108700.81457680001</v>
      </c>
      <c r="J18" s="41">
        <f t="shared" si="2"/>
        <v>3278.0946380302153</v>
      </c>
      <c r="K18" s="42">
        <f t="shared" si="2"/>
        <v>3366.1222539841879</v>
      </c>
      <c r="L18" s="43">
        <f t="shared" si="2"/>
        <v>3261.024437304</v>
      </c>
      <c r="M18" s="41">
        <f t="shared" si="3"/>
        <v>0</v>
      </c>
      <c r="N18" s="42">
        <f t="shared" si="3"/>
        <v>0</v>
      </c>
      <c r="O18" s="43">
        <f t="shared" si="3"/>
        <v>0</v>
      </c>
      <c r="P18" s="20"/>
      <c r="Q18" s="20"/>
      <c r="R18" s="20"/>
    </row>
    <row r="19" spans="1:18">
      <c r="A19" s="7">
        <v>11</v>
      </c>
      <c r="B19" s="4"/>
      <c r="C19" s="44"/>
      <c r="D19" s="54"/>
      <c r="E19" s="55"/>
      <c r="F19" s="56"/>
      <c r="G19" s="20" t="str">
        <f t="shared" si="0"/>
        <v/>
      </c>
      <c r="H19" s="20" t="str">
        <f t="shared" si="1"/>
        <v/>
      </c>
      <c r="I19" s="20" t="str">
        <f t="shared" si="1"/>
        <v/>
      </c>
      <c r="J19" s="41">
        <f t="shared" si="2"/>
        <v>3278.0946380302153</v>
      </c>
      <c r="K19" s="42">
        <f t="shared" si="2"/>
        <v>3366.1222539841879</v>
      </c>
      <c r="L19" s="43">
        <f t="shared" si="2"/>
        <v>3261.024437304</v>
      </c>
      <c r="M19" s="41" t="str">
        <f t="shared" si="3"/>
        <v/>
      </c>
      <c r="N19" s="42" t="str">
        <f t="shared" si="3"/>
        <v/>
      </c>
      <c r="O19" s="43" t="str">
        <f t="shared" si="3"/>
        <v/>
      </c>
      <c r="P19" s="20"/>
      <c r="Q19" s="20"/>
      <c r="R19" s="20"/>
    </row>
    <row r="20" spans="1:18">
      <c r="A20" s="7">
        <v>12</v>
      </c>
      <c r="B20" s="4"/>
      <c r="C20" s="44"/>
      <c r="D20" s="54"/>
      <c r="E20" s="55"/>
      <c r="F20" s="56"/>
      <c r="G20" s="20" t="str">
        <f t="shared" si="0"/>
        <v/>
      </c>
      <c r="H20" s="20" t="str">
        <f t="shared" si="1"/>
        <v/>
      </c>
      <c r="I20" s="20" t="str">
        <f t="shared" si="1"/>
        <v/>
      </c>
      <c r="J20" s="41" t="str">
        <f t="shared" si="2"/>
        <v/>
      </c>
      <c r="K20" s="42" t="str">
        <f t="shared" si="2"/>
        <v/>
      </c>
      <c r="L20" s="43" t="str">
        <f t="shared" si="2"/>
        <v/>
      </c>
      <c r="M20" s="41" t="str">
        <f t="shared" si="3"/>
        <v/>
      </c>
      <c r="N20" s="42" t="str">
        <f t="shared" si="3"/>
        <v/>
      </c>
      <c r="O20" s="43" t="str">
        <f t="shared" si="3"/>
        <v/>
      </c>
      <c r="P20" s="20"/>
      <c r="Q20" s="20"/>
      <c r="R20" s="20"/>
    </row>
    <row r="21" spans="1:18">
      <c r="A21" s="7">
        <v>13</v>
      </c>
      <c r="B21" s="4"/>
      <c r="C21" s="44"/>
      <c r="D21" s="54"/>
      <c r="E21" s="55"/>
      <c r="F21" s="56"/>
      <c r="G21" s="20" t="str">
        <f t="shared" si="0"/>
        <v/>
      </c>
      <c r="H21" s="20" t="str">
        <f t="shared" si="1"/>
        <v/>
      </c>
      <c r="I21" s="20" t="str">
        <f t="shared" si="1"/>
        <v/>
      </c>
      <c r="J21" s="41" t="str">
        <f t="shared" si="2"/>
        <v/>
      </c>
      <c r="K21" s="42" t="str">
        <f t="shared" si="2"/>
        <v/>
      </c>
      <c r="L21" s="43" t="str">
        <f t="shared" si="2"/>
        <v/>
      </c>
      <c r="M21" s="41" t="str">
        <f t="shared" si="3"/>
        <v/>
      </c>
      <c r="N21" s="42" t="str">
        <f t="shared" si="3"/>
        <v/>
      </c>
      <c r="O21" s="43" t="str">
        <f t="shared" si="3"/>
        <v/>
      </c>
      <c r="P21" s="20"/>
      <c r="Q21" s="20"/>
      <c r="R21" s="20"/>
    </row>
    <row r="22" spans="1:18">
      <c r="A22" s="7">
        <v>14</v>
      </c>
      <c r="B22" s="4"/>
      <c r="C22" s="44"/>
      <c r="D22" s="54"/>
      <c r="E22" s="55"/>
      <c r="F22" s="56"/>
      <c r="G22" s="20" t="str">
        <f t="shared" si="0"/>
        <v/>
      </c>
      <c r="H22" s="20" t="str">
        <f t="shared" si="1"/>
        <v/>
      </c>
      <c r="I22" s="20" t="str">
        <f t="shared" si="1"/>
        <v/>
      </c>
      <c r="J22" s="41" t="str">
        <f t="shared" si="2"/>
        <v/>
      </c>
      <c r="K22" s="42" t="str">
        <f t="shared" si="2"/>
        <v/>
      </c>
      <c r="L22" s="43" t="str">
        <f t="shared" si="2"/>
        <v/>
      </c>
      <c r="M22" s="41" t="str">
        <f t="shared" si="3"/>
        <v/>
      </c>
      <c r="N22" s="42" t="str">
        <f t="shared" si="3"/>
        <v/>
      </c>
      <c r="O22" s="43" t="str">
        <f t="shared" si="3"/>
        <v/>
      </c>
      <c r="P22" s="20"/>
      <c r="Q22" s="20"/>
      <c r="R22" s="20"/>
    </row>
    <row r="23" spans="1:18">
      <c r="A23" s="7">
        <v>15</v>
      </c>
      <c r="B23" s="4"/>
      <c r="C23" s="44"/>
      <c r="D23" s="54"/>
      <c r="E23" s="55"/>
      <c r="F23" s="74"/>
      <c r="G23" s="20" t="str">
        <f t="shared" si="0"/>
        <v/>
      </c>
      <c r="H23" s="20" t="str">
        <f t="shared" si="1"/>
        <v/>
      </c>
      <c r="I23" s="20" t="str">
        <f t="shared" si="1"/>
        <v/>
      </c>
      <c r="J23" s="41" t="str">
        <f t="shared" si="2"/>
        <v/>
      </c>
      <c r="K23" s="42" t="str">
        <f t="shared" si="2"/>
        <v/>
      </c>
      <c r="L23" s="43" t="str">
        <f t="shared" si="2"/>
        <v/>
      </c>
      <c r="M23" s="41" t="str">
        <f t="shared" si="3"/>
        <v/>
      </c>
      <c r="N23" s="42" t="str">
        <f t="shared" si="3"/>
        <v/>
      </c>
      <c r="O23" s="43" t="str">
        <f t="shared" si="3"/>
        <v/>
      </c>
      <c r="P23" s="20"/>
      <c r="Q23" s="20"/>
      <c r="R23" s="20"/>
    </row>
    <row r="24" spans="1:18">
      <c r="A24" s="7">
        <v>16</v>
      </c>
      <c r="B24" s="4"/>
      <c r="C24" s="44"/>
      <c r="D24" s="54"/>
      <c r="E24" s="55"/>
      <c r="F24" s="56"/>
      <c r="G24" s="20" t="str">
        <f t="shared" si="0"/>
        <v/>
      </c>
      <c r="H24" s="20" t="str">
        <f t="shared" si="1"/>
        <v/>
      </c>
      <c r="I24" s="20" t="str">
        <f t="shared" si="1"/>
        <v/>
      </c>
      <c r="J24" s="41" t="str">
        <f t="shared" si="2"/>
        <v/>
      </c>
      <c r="K24" s="42" t="str">
        <f t="shared" si="2"/>
        <v/>
      </c>
      <c r="L24" s="43" t="str">
        <f t="shared" si="2"/>
        <v/>
      </c>
      <c r="M24" s="41" t="str">
        <f t="shared" si="3"/>
        <v/>
      </c>
      <c r="N24" s="42" t="str">
        <f t="shared" si="3"/>
        <v/>
      </c>
      <c r="O24" s="43" t="str">
        <f t="shared" si="3"/>
        <v/>
      </c>
      <c r="P24" s="20"/>
      <c r="Q24" s="20"/>
      <c r="R24" s="20"/>
    </row>
    <row r="25" spans="1:18">
      <c r="A25" s="7">
        <v>17</v>
      </c>
      <c r="B25" s="4"/>
      <c r="C25" s="44"/>
      <c r="D25" s="54"/>
      <c r="E25" s="55"/>
      <c r="F25" s="56"/>
      <c r="G25" s="20" t="str">
        <f t="shared" si="0"/>
        <v/>
      </c>
      <c r="H25" s="20" t="str">
        <f>IF(E25="","",H24+N25)</f>
        <v/>
      </c>
      <c r="I25" s="20" t="str">
        <f>IF(F25="","",I24+O25)</f>
        <v/>
      </c>
      <c r="J25" s="41" t="str">
        <f t="shared" si="2"/>
        <v/>
      </c>
      <c r="K25" s="42" t="str">
        <f t="shared" si="2"/>
        <v/>
      </c>
      <c r="L25" s="43" t="str">
        <f t="shared" si="2"/>
        <v/>
      </c>
      <c r="M25" s="41" t="str">
        <f t="shared" si="3"/>
        <v/>
      </c>
      <c r="N25" s="42" t="str">
        <f t="shared" si="3"/>
        <v/>
      </c>
      <c r="O25" s="43" t="str">
        <f t="shared" si="3"/>
        <v/>
      </c>
      <c r="P25" s="20"/>
      <c r="Q25" s="20"/>
      <c r="R25" s="20"/>
    </row>
    <row r="26" spans="1:18">
      <c r="A26" s="7">
        <v>18</v>
      </c>
      <c r="B26" s="4"/>
      <c r="C26" s="44"/>
      <c r="D26" s="54"/>
      <c r="E26" s="55"/>
      <c r="F26" s="56"/>
      <c r="G26" s="20" t="str">
        <f t="shared" ref="G26:I41" si="4">IF(D26="","",G25+M26)</f>
        <v/>
      </c>
      <c r="H26" s="20" t="str">
        <f t="shared" si="4"/>
        <v/>
      </c>
      <c r="I26" s="20" t="str">
        <f t="shared" si="4"/>
        <v/>
      </c>
      <c r="J26" s="41" t="str">
        <f t="shared" ref="J26:L58" si="5">IF(G25="","",G25*0.03)</f>
        <v/>
      </c>
      <c r="K26" s="42" t="str">
        <f t="shared" si="5"/>
        <v/>
      </c>
      <c r="L26" s="43" t="str">
        <f t="shared" si="5"/>
        <v/>
      </c>
      <c r="M26" s="41" t="str">
        <f t="shared" ref="M26:O58" si="6">IF(D26="","",J26*D26)</f>
        <v/>
      </c>
      <c r="N26" s="42" t="str">
        <f t="shared" si="6"/>
        <v/>
      </c>
      <c r="O26" s="43" t="str">
        <f t="shared" si="6"/>
        <v/>
      </c>
      <c r="P26" s="20"/>
      <c r="Q26" s="20"/>
      <c r="R26" s="20"/>
    </row>
    <row r="27" spans="1:18">
      <c r="A27" s="7">
        <v>19</v>
      </c>
      <c r="B27" s="4"/>
      <c r="C27" s="44"/>
      <c r="D27" s="54"/>
      <c r="E27" s="55"/>
      <c r="F27" s="56"/>
      <c r="G27" s="20" t="str">
        <f t="shared" si="4"/>
        <v/>
      </c>
      <c r="H27" s="20" t="str">
        <f t="shared" si="4"/>
        <v/>
      </c>
      <c r="I27" s="20" t="str">
        <f t="shared" si="4"/>
        <v/>
      </c>
      <c r="J27" s="41" t="str">
        <f t="shared" si="5"/>
        <v/>
      </c>
      <c r="K27" s="42" t="str">
        <f t="shared" si="5"/>
        <v/>
      </c>
      <c r="L27" s="43" t="str">
        <f t="shared" si="5"/>
        <v/>
      </c>
      <c r="M27" s="41" t="str">
        <f t="shared" si="6"/>
        <v/>
      </c>
      <c r="N27" s="42" t="str">
        <f t="shared" si="6"/>
        <v/>
      </c>
      <c r="O27" s="43" t="str">
        <f t="shared" si="6"/>
        <v/>
      </c>
      <c r="P27" s="20"/>
      <c r="Q27" s="20"/>
      <c r="R27" s="20"/>
    </row>
    <row r="28" spans="1:18">
      <c r="A28" s="7">
        <v>20</v>
      </c>
      <c r="B28" s="4"/>
      <c r="C28" s="44"/>
      <c r="D28" s="54"/>
      <c r="E28" s="55"/>
      <c r="F28" s="56"/>
      <c r="G28" s="20" t="str">
        <f t="shared" si="4"/>
        <v/>
      </c>
      <c r="H28" s="20" t="str">
        <f t="shared" si="4"/>
        <v/>
      </c>
      <c r="I28" s="20" t="str">
        <f t="shared" si="4"/>
        <v/>
      </c>
      <c r="J28" s="41" t="str">
        <f t="shared" si="5"/>
        <v/>
      </c>
      <c r="K28" s="42" t="str">
        <f t="shared" si="5"/>
        <v/>
      </c>
      <c r="L28" s="43" t="str">
        <f t="shared" si="5"/>
        <v/>
      </c>
      <c r="M28" s="41" t="str">
        <f t="shared" si="6"/>
        <v/>
      </c>
      <c r="N28" s="42" t="str">
        <f t="shared" si="6"/>
        <v/>
      </c>
      <c r="O28" s="43" t="str">
        <f t="shared" si="6"/>
        <v/>
      </c>
      <c r="P28" s="20"/>
      <c r="Q28" s="20"/>
      <c r="R28" s="20"/>
    </row>
    <row r="29" spans="1:18">
      <c r="A29" s="7">
        <v>21</v>
      </c>
      <c r="B29" s="4"/>
      <c r="C29" s="44"/>
      <c r="D29" s="54"/>
      <c r="E29" s="55"/>
      <c r="F29" s="74"/>
      <c r="G29" s="20" t="str">
        <f t="shared" si="4"/>
        <v/>
      </c>
      <c r="H29" s="20" t="str">
        <f t="shared" si="4"/>
        <v/>
      </c>
      <c r="I29" s="20" t="str">
        <f t="shared" si="4"/>
        <v/>
      </c>
      <c r="J29" s="41" t="str">
        <f t="shared" si="5"/>
        <v/>
      </c>
      <c r="K29" s="42" t="str">
        <f t="shared" si="5"/>
        <v/>
      </c>
      <c r="L29" s="43" t="str">
        <f t="shared" si="5"/>
        <v/>
      </c>
      <c r="M29" s="41" t="str">
        <f t="shared" si="6"/>
        <v/>
      </c>
      <c r="N29" s="42" t="str">
        <f t="shared" si="6"/>
        <v/>
      </c>
      <c r="O29" s="43" t="str">
        <f t="shared" si="6"/>
        <v/>
      </c>
      <c r="P29" s="20"/>
      <c r="Q29" s="20"/>
      <c r="R29" s="20"/>
    </row>
    <row r="30" spans="1:18">
      <c r="A30" s="7">
        <v>22</v>
      </c>
      <c r="B30" s="4"/>
      <c r="C30" s="44"/>
      <c r="D30" s="54"/>
      <c r="E30" s="55"/>
      <c r="F30" s="74"/>
      <c r="G30" s="20" t="str">
        <f t="shared" si="4"/>
        <v/>
      </c>
      <c r="H30" s="20" t="str">
        <f t="shared" si="4"/>
        <v/>
      </c>
      <c r="I30" s="20" t="str">
        <f t="shared" si="4"/>
        <v/>
      </c>
      <c r="J30" s="41" t="str">
        <f t="shared" si="5"/>
        <v/>
      </c>
      <c r="K30" s="42" t="str">
        <f t="shared" si="5"/>
        <v/>
      </c>
      <c r="L30" s="43" t="str">
        <f t="shared" si="5"/>
        <v/>
      </c>
      <c r="M30" s="41" t="str">
        <f t="shared" si="6"/>
        <v/>
      </c>
      <c r="N30" s="42" t="str">
        <f t="shared" si="6"/>
        <v/>
      </c>
      <c r="O30" s="43" t="str">
        <f t="shared" si="6"/>
        <v/>
      </c>
      <c r="P30" s="20"/>
      <c r="Q30" s="20"/>
      <c r="R30" s="20"/>
    </row>
    <row r="31" spans="1:18">
      <c r="A31" s="7">
        <v>23</v>
      </c>
      <c r="B31" s="4"/>
      <c r="C31" s="44"/>
      <c r="D31" s="54"/>
      <c r="E31" s="55"/>
      <c r="F31" s="56"/>
      <c r="G31" s="20" t="str">
        <f t="shared" si="4"/>
        <v/>
      </c>
      <c r="H31" s="20" t="str">
        <f t="shared" si="4"/>
        <v/>
      </c>
      <c r="I31" s="20" t="str">
        <f t="shared" si="4"/>
        <v/>
      </c>
      <c r="J31" s="41" t="str">
        <f t="shared" si="5"/>
        <v/>
      </c>
      <c r="K31" s="42" t="str">
        <f t="shared" si="5"/>
        <v/>
      </c>
      <c r="L31" s="43" t="str">
        <f t="shared" si="5"/>
        <v/>
      </c>
      <c r="M31" s="41" t="str">
        <f t="shared" si="6"/>
        <v/>
      </c>
      <c r="N31" s="42" t="str">
        <f t="shared" si="6"/>
        <v/>
      </c>
      <c r="O31" s="43" t="str">
        <f t="shared" si="6"/>
        <v/>
      </c>
      <c r="P31" s="20"/>
      <c r="Q31" s="20"/>
      <c r="R31" s="20"/>
    </row>
    <row r="32" spans="1:18">
      <c r="A32" s="7">
        <v>24</v>
      </c>
      <c r="B32" s="4"/>
      <c r="C32" s="44"/>
      <c r="D32" s="54"/>
      <c r="E32" s="55"/>
      <c r="F32" s="56"/>
      <c r="G32" s="20" t="str">
        <f t="shared" si="4"/>
        <v/>
      </c>
      <c r="H32" s="20" t="str">
        <f t="shared" si="4"/>
        <v/>
      </c>
      <c r="I32" s="20" t="str">
        <f t="shared" si="4"/>
        <v/>
      </c>
      <c r="J32" s="41" t="str">
        <f t="shared" si="5"/>
        <v/>
      </c>
      <c r="K32" s="42" t="str">
        <f t="shared" si="5"/>
        <v/>
      </c>
      <c r="L32" s="43" t="str">
        <f t="shared" si="5"/>
        <v/>
      </c>
      <c r="M32" s="41" t="str">
        <f t="shared" si="6"/>
        <v/>
      </c>
      <c r="N32" s="42" t="str">
        <f t="shared" si="6"/>
        <v/>
      </c>
      <c r="O32" s="43" t="str">
        <f t="shared" si="6"/>
        <v/>
      </c>
      <c r="P32" s="20"/>
      <c r="Q32" s="20"/>
      <c r="R32" s="20"/>
    </row>
    <row r="33" spans="1:18">
      <c r="A33" s="7">
        <v>25</v>
      </c>
      <c r="B33" s="4"/>
      <c r="C33" s="44"/>
      <c r="D33" s="54"/>
      <c r="E33" s="55"/>
      <c r="F33" s="56"/>
      <c r="G33" s="20" t="str">
        <f t="shared" si="4"/>
        <v/>
      </c>
      <c r="H33" s="20" t="str">
        <f t="shared" si="4"/>
        <v/>
      </c>
      <c r="I33" s="20" t="str">
        <f t="shared" si="4"/>
        <v/>
      </c>
      <c r="J33" s="41" t="str">
        <f t="shared" si="5"/>
        <v/>
      </c>
      <c r="K33" s="42" t="str">
        <f t="shared" si="5"/>
        <v/>
      </c>
      <c r="L33" s="43" t="str">
        <f t="shared" si="5"/>
        <v/>
      </c>
      <c r="M33" s="41" t="str">
        <f t="shared" si="6"/>
        <v/>
      </c>
      <c r="N33" s="42" t="str">
        <f t="shared" si="6"/>
        <v/>
      </c>
      <c r="O33" s="43" t="str">
        <f t="shared" si="6"/>
        <v/>
      </c>
      <c r="P33" s="20"/>
      <c r="Q33" s="20"/>
      <c r="R33" s="20"/>
    </row>
    <row r="34" spans="1:18">
      <c r="A34" s="7">
        <v>26</v>
      </c>
      <c r="B34" s="4"/>
      <c r="C34" s="44"/>
      <c r="D34" s="54"/>
      <c r="E34" s="55"/>
      <c r="F34" s="74"/>
      <c r="G34" s="20" t="str">
        <f t="shared" si="4"/>
        <v/>
      </c>
      <c r="H34" s="20" t="str">
        <f t="shared" si="4"/>
        <v/>
      </c>
      <c r="I34" s="20" t="str">
        <f t="shared" si="4"/>
        <v/>
      </c>
      <c r="J34" s="41" t="str">
        <f t="shared" si="5"/>
        <v/>
      </c>
      <c r="K34" s="42" t="str">
        <f t="shared" si="5"/>
        <v/>
      </c>
      <c r="L34" s="43" t="str">
        <f t="shared" si="5"/>
        <v/>
      </c>
      <c r="M34" s="41" t="str">
        <f t="shared" si="6"/>
        <v/>
      </c>
      <c r="N34" s="42" t="str">
        <f t="shared" si="6"/>
        <v/>
      </c>
      <c r="O34" s="43" t="str">
        <f t="shared" si="6"/>
        <v/>
      </c>
      <c r="P34" s="20"/>
      <c r="Q34" s="20"/>
      <c r="R34" s="20"/>
    </row>
    <row r="35" spans="1:18">
      <c r="A35" s="7">
        <v>27</v>
      </c>
      <c r="B35" s="4"/>
      <c r="C35" s="44"/>
      <c r="D35" s="54"/>
      <c r="E35" s="55"/>
      <c r="F35" s="74"/>
      <c r="G35" s="20" t="str">
        <f t="shared" si="4"/>
        <v/>
      </c>
      <c r="H35" s="20" t="str">
        <f t="shared" si="4"/>
        <v/>
      </c>
      <c r="I35" s="20" t="str">
        <f t="shared" si="4"/>
        <v/>
      </c>
      <c r="J35" s="41" t="str">
        <f t="shared" si="5"/>
        <v/>
      </c>
      <c r="K35" s="42" t="str">
        <f t="shared" si="5"/>
        <v/>
      </c>
      <c r="L35" s="43" t="str">
        <f t="shared" si="5"/>
        <v/>
      </c>
      <c r="M35" s="41" t="str">
        <f t="shared" si="6"/>
        <v/>
      </c>
      <c r="N35" s="42" t="str">
        <f t="shared" si="6"/>
        <v/>
      </c>
      <c r="O35" s="43" t="str">
        <f t="shared" si="6"/>
        <v/>
      </c>
      <c r="P35" s="20"/>
      <c r="Q35" s="20"/>
      <c r="R35" s="20"/>
    </row>
    <row r="36" spans="1:18">
      <c r="A36" s="7">
        <v>28</v>
      </c>
      <c r="B36" s="4"/>
      <c r="C36" s="44"/>
      <c r="D36" s="54"/>
      <c r="E36" s="55"/>
      <c r="F36" s="56"/>
      <c r="G36" s="20" t="str">
        <f t="shared" si="4"/>
        <v/>
      </c>
      <c r="H36" s="20" t="str">
        <f t="shared" si="4"/>
        <v/>
      </c>
      <c r="I36" s="20" t="str">
        <f t="shared" si="4"/>
        <v/>
      </c>
      <c r="J36" s="41" t="str">
        <f t="shared" si="5"/>
        <v/>
      </c>
      <c r="K36" s="42" t="str">
        <f t="shared" si="5"/>
        <v/>
      </c>
      <c r="L36" s="43" t="str">
        <f t="shared" si="5"/>
        <v/>
      </c>
      <c r="M36" s="41" t="str">
        <f t="shared" si="6"/>
        <v/>
      </c>
      <c r="N36" s="42" t="str">
        <f t="shared" si="6"/>
        <v/>
      </c>
      <c r="O36" s="43" t="str">
        <f t="shared" si="6"/>
        <v/>
      </c>
      <c r="P36" s="20"/>
      <c r="Q36" s="20"/>
      <c r="R36" s="20"/>
    </row>
    <row r="37" spans="1:18">
      <c r="A37" s="7">
        <v>29</v>
      </c>
      <c r="B37" s="4"/>
      <c r="C37" s="44"/>
      <c r="D37" s="54"/>
      <c r="E37" s="55"/>
      <c r="F37" s="56"/>
      <c r="G37" s="20" t="str">
        <f t="shared" si="4"/>
        <v/>
      </c>
      <c r="H37" s="20" t="str">
        <f t="shared" si="4"/>
        <v/>
      </c>
      <c r="I37" s="20" t="str">
        <f t="shared" si="4"/>
        <v/>
      </c>
      <c r="J37" s="41" t="str">
        <f t="shared" si="5"/>
        <v/>
      </c>
      <c r="K37" s="42" t="str">
        <f t="shared" si="5"/>
        <v/>
      </c>
      <c r="L37" s="43" t="str">
        <f t="shared" si="5"/>
        <v/>
      </c>
      <c r="M37" s="41" t="str">
        <f t="shared" si="6"/>
        <v/>
      </c>
      <c r="N37" s="42" t="str">
        <f t="shared" si="6"/>
        <v/>
      </c>
      <c r="O37" s="43" t="str">
        <f t="shared" si="6"/>
        <v/>
      </c>
      <c r="P37" s="20"/>
      <c r="Q37" s="20"/>
      <c r="R37" s="20"/>
    </row>
    <row r="38" spans="1:18">
      <c r="A38" s="7">
        <v>30</v>
      </c>
      <c r="B38" s="4"/>
      <c r="C38" s="44"/>
      <c r="D38" s="54"/>
      <c r="E38" s="55"/>
      <c r="F38" s="56"/>
      <c r="G38" s="20" t="str">
        <f t="shared" si="4"/>
        <v/>
      </c>
      <c r="H38" s="20" t="str">
        <f t="shared" si="4"/>
        <v/>
      </c>
      <c r="I38" s="20" t="str">
        <f t="shared" si="4"/>
        <v/>
      </c>
      <c r="J38" s="41" t="str">
        <f t="shared" si="5"/>
        <v/>
      </c>
      <c r="K38" s="42" t="str">
        <f t="shared" si="5"/>
        <v/>
      </c>
      <c r="L38" s="43" t="str">
        <f t="shared" si="5"/>
        <v/>
      </c>
      <c r="M38" s="41" t="str">
        <f t="shared" si="6"/>
        <v/>
      </c>
      <c r="N38" s="42" t="str">
        <f t="shared" si="6"/>
        <v/>
      </c>
      <c r="O38" s="43" t="str">
        <f t="shared" si="6"/>
        <v/>
      </c>
      <c r="P38" s="20"/>
      <c r="Q38" s="20"/>
      <c r="R38" s="20"/>
    </row>
    <row r="39" spans="1:18">
      <c r="A39" s="7">
        <v>31</v>
      </c>
      <c r="B39" s="4"/>
      <c r="C39" s="44"/>
      <c r="D39" s="54"/>
      <c r="E39" s="55"/>
      <c r="F39" s="56"/>
      <c r="G39" s="20" t="str">
        <f t="shared" si="4"/>
        <v/>
      </c>
      <c r="H39" s="20" t="str">
        <f t="shared" si="4"/>
        <v/>
      </c>
      <c r="I39" s="20" t="str">
        <f t="shared" si="4"/>
        <v/>
      </c>
      <c r="J39" s="41" t="str">
        <f t="shared" si="5"/>
        <v/>
      </c>
      <c r="K39" s="42" t="str">
        <f t="shared" si="5"/>
        <v/>
      </c>
      <c r="L39" s="43" t="str">
        <f t="shared" si="5"/>
        <v/>
      </c>
      <c r="M39" s="41" t="str">
        <f t="shared" si="6"/>
        <v/>
      </c>
      <c r="N39" s="42" t="str">
        <f t="shared" si="6"/>
        <v/>
      </c>
      <c r="O39" s="43" t="str">
        <f t="shared" si="6"/>
        <v/>
      </c>
      <c r="P39" s="20"/>
      <c r="Q39" s="20"/>
      <c r="R39" s="20"/>
    </row>
    <row r="40" spans="1:18">
      <c r="A40" s="7">
        <v>32</v>
      </c>
      <c r="B40" s="4"/>
      <c r="C40" s="44"/>
      <c r="D40" s="54"/>
      <c r="E40" s="55"/>
      <c r="F40" s="56"/>
      <c r="G40" s="20" t="str">
        <f t="shared" si="4"/>
        <v/>
      </c>
      <c r="H40" s="20" t="str">
        <f t="shared" si="4"/>
        <v/>
      </c>
      <c r="I40" s="20" t="str">
        <f t="shared" si="4"/>
        <v/>
      </c>
      <c r="J40" s="41" t="str">
        <f t="shared" si="5"/>
        <v/>
      </c>
      <c r="K40" s="42" t="str">
        <f t="shared" si="5"/>
        <v/>
      </c>
      <c r="L40" s="43" t="str">
        <f t="shared" si="5"/>
        <v/>
      </c>
      <c r="M40" s="41" t="str">
        <f t="shared" si="6"/>
        <v/>
      </c>
      <c r="N40" s="42" t="str">
        <f t="shared" si="6"/>
        <v/>
      </c>
      <c r="O40" s="43" t="str">
        <f t="shared" si="6"/>
        <v/>
      </c>
      <c r="P40" s="20"/>
      <c r="Q40" s="20"/>
      <c r="R40" s="20"/>
    </row>
    <row r="41" spans="1:18">
      <c r="A41" s="7">
        <v>33</v>
      </c>
      <c r="B41" s="4"/>
      <c r="C41" s="44"/>
      <c r="D41" s="54"/>
      <c r="E41" s="55"/>
      <c r="F41" s="74"/>
      <c r="G41" s="20" t="str">
        <f t="shared" si="4"/>
        <v/>
      </c>
      <c r="H41" s="20" t="str">
        <f t="shared" si="4"/>
        <v/>
      </c>
      <c r="I41" s="20" t="str">
        <f t="shared" si="4"/>
        <v/>
      </c>
      <c r="J41" s="41" t="str">
        <f t="shared" si="5"/>
        <v/>
      </c>
      <c r="K41" s="42" t="str">
        <f t="shared" si="5"/>
        <v/>
      </c>
      <c r="L41" s="43" t="str">
        <f t="shared" si="5"/>
        <v/>
      </c>
      <c r="M41" s="41" t="str">
        <f t="shared" si="6"/>
        <v/>
      </c>
      <c r="N41" s="42" t="str">
        <f t="shared" si="6"/>
        <v/>
      </c>
      <c r="O41" s="43" t="str">
        <f t="shared" si="6"/>
        <v/>
      </c>
      <c r="P41" s="20"/>
      <c r="Q41" s="20"/>
      <c r="R41" s="20"/>
    </row>
    <row r="42" spans="1:18">
      <c r="A42" s="7">
        <v>34</v>
      </c>
      <c r="B42" s="4"/>
      <c r="C42" s="44"/>
      <c r="D42" s="54"/>
      <c r="E42" s="55"/>
      <c r="F42" s="74"/>
      <c r="G42" s="20" t="str">
        <f t="shared" ref="G42:I57" si="7">IF(D42="","",G41+M42)</f>
        <v/>
      </c>
      <c r="H42" s="20" t="str">
        <f t="shared" si="7"/>
        <v/>
      </c>
      <c r="I42" s="20" t="str">
        <f t="shared" si="7"/>
        <v/>
      </c>
      <c r="J42" s="41" t="str">
        <f t="shared" si="5"/>
        <v/>
      </c>
      <c r="K42" s="42" t="str">
        <f t="shared" si="5"/>
        <v/>
      </c>
      <c r="L42" s="43" t="str">
        <f t="shared" si="5"/>
        <v/>
      </c>
      <c r="M42" s="41" t="str">
        <f>IF(D42="","",J42*D42)</f>
        <v/>
      </c>
      <c r="N42" s="42" t="str">
        <f t="shared" si="6"/>
        <v/>
      </c>
      <c r="O42" s="43" t="str">
        <f t="shared" si="6"/>
        <v/>
      </c>
      <c r="P42" s="20"/>
      <c r="Q42" s="20"/>
      <c r="R42" s="20"/>
    </row>
    <row r="43" spans="1:18">
      <c r="A43">
        <v>35</v>
      </c>
      <c r="B43" s="4"/>
      <c r="C43" s="44"/>
      <c r="D43" s="54"/>
      <c r="E43" s="55"/>
      <c r="F43" s="56"/>
      <c r="G43" s="20" t="str">
        <f t="shared" ref="G43:G58" si="8">IF(D43="","",G42+M43)</f>
        <v/>
      </c>
      <c r="H43" s="20" t="str">
        <f t="shared" si="7"/>
        <v/>
      </c>
      <c r="I43" s="20" t="str">
        <f t="shared" si="7"/>
        <v/>
      </c>
      <c r="J43" s="41" t="str">
        <f t="shared" si="5"/>
        <v/>
      </c>
      <c r="K43" s="42" t="str">
        <f t="shared" si="5"/>
        <v/>
      </c>
      <c r="L43" s="43" t="str">
        <f t="shared" si="5"/>
        <v/>
      </c>
      <c r="M43" s="41" t="str">
        <f t="shared" si="6"/>
        <v/>
      </c>
      <c r="N43" s="42" t="str">
        <f t="shared" si="6"/>
        <v/>
      </c>
      <c r="O43" s="43" t="str">
        <f t="shared" si="6"/>
        <v/>
      </c>
    </row>
    <row r="44" spans="1:18">
      <c r="A44" s="7">
        <v>36</v>
      </c>
      <c r="B44" s="4"/>
      <c r="C44" s="44"/>
      <c r="D44" s="54"/>
      <c r="E44" s="55"/>
      <c r="F44" s="56"/>
      <c r="G44" s="20" t="str">
        <f t="shared" si="8"/>
        <v/>
      </c>
      <c r="H44" s="20" t="str">
        <f t="shared" si="7"/>
        <v/>
      </c>
      <c r="I44" s="20" t="str">
        <f t="shared" si="7"/>
        <v/>
      </c>
      <c r="J44" s="41" t="str">
        <f>IF(G43="","",G43*0.03)</f>
        <v/>
      </c>
      <c r="K44" s="42" t="str">
        <f t="shared" si="5"/>
        <v/>
      </c>
      <c r="L44" s="43" t="str">
        <f t="shared" si="5"/>
        <v/>
      </c>
      <c r="M44" s="41" t="str">
        <f>IF(D44="","",J44*D44)</f>
        <v/>
      </c>
      <c r="N44" s="42" t="str">
        <f t="shared" si="6"/>
        <v/>
      </c>
      <c r="O44" s="43" t="str">
        <f t="shared" si="6"/>
        <v/>
      </c>
    </row>
    <row r="45" spans="1:18">
      <c r="A45" s="7">
        <v>37</v>
      </c>
      <c r="B45" s="4"/>
      <c r="C45" s="44"/>
      <c r="D45" s="54"/>
      <c r="E45" s="55"/>
      <c r="F45" s="56"/>
      <c r="G45" s="20" t="str">
        <f t="shared" si="8"/>
        <v/>
      </c>
      <c r="H45" s="20" t="str">
        <f t="shared" si="7"/>
        <v/>
      </c>
      <c r="I45" s="20" t="str">
        <f t="shared" si="7"/>
        <v/>
      </c>
      <c r="J45" s="41" t="str">
        <f t="shared" si="5"/>
        <v/>
      </c>
      <c r="K45" s="42" t="str">
        <f t="shared" si="5"/>
        <v/>
      </c>
      <c r="L45" s="43" t="str">
        <f t="shared" si="5"/>
        <v/>
      </c>
      <c r="M45" s="41" t="str">
        <f t="shared" si="6"/>
        <v/>
      </c>
      <c r="N45" s="42" t="str">
        <f t="shared" si="6"/>
        <v/>
      </c>
      <c r="O45" s="43" t="str">
        <f t="shared" si="6"/>
        <v/>
      </c>
    </row>
    <row r="46" spans="1:18">
      <c r="A46" s="7">
        <v>38</v>
      </c>
      <c r="B46" s="4"/>
      <c r="C46" s="44"/>
      <c r="D46" s="54"/>
      <c r="E46" s="55"/>
      <c r="F46" s="56"/>
      <c r="G46" s="20" t="str">
        <f t="shared" si="8"/>
        <v/>
      </c>
      <c r="H46" s="20" t="str">
        <f t="shared" si="7"/>
        <v/>
      </c>
      <c r="I46" s="20" t="str">
        <f t="shared" si="7"/>
        <v/>
      </c>
      <c r="J46" s="41" t="str">
        <f t="shared" si="5"/>
        <v/>
      </c>
      <c r="K46" s="42" t="str">
        <f t="shared" si="5"/>
        <v/>
      </c>
      <c r="L46" s="43" t="str">
        <f t="shared" si="5"/>
        <v/>
      </c>
      <c r="M46" s="41" t="str">
        <f t="shared" si="6"/>
        <v/>
      </c>
      <c r="N46" s="42" t="str">
        <f t="shared" si="6"/>
        <v/>
      </c>
      <c r="O46" s="43" t="str">
        <f t="shared" si="6"/>
        <v/>
      </c>
    </row>
    <row r="47" spans="1:18">
      <c r="A47" s="7">
        <v>39</v>
      </c>
      <c r="B47" s="4"/>
      <c r="C47" s="44"/>
      <c r="D47" s="54"/>
      <c r="E47" s="55"/>
      <c r="F47" s="56"/>
      <c r="G47" s="20" t="str">
        <f t="shared" si="8"/>
        <v/>
      </c>
      <c r="H47" s="20" t="str">
        <f t="shared" si="7"/>
        <v/>
      </c>
      <c r="I47" s="20" t="str">
        <f t="shared" si="7"/>
        <v/>
      </c>
      <c r="J47" s="41" t="str">
        <f t="shared" si="5"/>
        <v/>
      </c>
      <c r="K47" s="42" t="str">
        <f t="shared" si="5"/>
        <v/>
      </c>
      <c r="L47" s="43" t="str">
        <f t="shared" si="5"/>
        <v/>
      </c>
      <c r="M47" s="41" t="str">
        <f t="shared" si="6"/>
        <v/>
      </c>
      <c r="N47" s="42" t="str">
        <f t="shared" si="6"/>
        <v/>
      </c>
      <c r="O47" s="43" t="str">
        <f t="shared" si="6"/>
        <v/>
      </c>
    </row>
    <row r="48" spans="1:18">
      <c r="A48" s="7">
        <v>40</v>
      </c>
      <c r="B48" s="4"/>
      <c r="C48" s="44"/>
      <c r="D48" s="54"/>
      <c r="E48" s="55"/>
      <c r="F48" s="56"/>
      <c r="G48" s="20" t="str">
        <f t="shared" si="8"/>
        <v/>
      </c>
      <c r="H48" s="20" t="str">
        <f t="shared" si="7"/>
        <v/>
      </c>
      <c r="I48" s="20" t="str">
        <f t="shared" si="7"/>
        <v/>
      </c>
      <c r="J48" s="41" t="str">
        <f t="shared" si="5"/>
        <v/>
      </c>
      <c r="K48" s="42" t="str">
        <f t="shared" si="5"/>
        <v/>
      </c>
      <c r="L48" s="43" t="str">
        <f t="shared" si="5"/>
        <v/>
      </c>
      <c r="M48" s="41" t="str">
        <f t="shared" si="6"/>
        <v/>
      </c>
      <c r="N48" s="42" t="str">
        <f t="shared" si="6"/>
        <v/>
      </c>
      <c r="O48" s="43" t="str">
        <f t="shared" si="6"/>
        <v/>
      </c>
    </row>
    <row r="49" spans="1:15">
      <c r="A49" s="7">
        <v>41</v>
      </c>
      <c r="B49" s="4"/>
      <c r="C49" s="44"/>
      <c r="D49" s="54"/>
      <c r="E49" s="55"/>
      <c r="F49" s="56"/>
      <c r="G49" s="20" t="str">
        <f t="shared" si="8"/>
        <v/>
      </c>
      <c r="H49" s="20" t="str">
        <f t="shared" si="7"/>
        <v/>
      </c>
      <c r="I49" s="20" t="str">
        <f t="shared" si="7"/>
        <v/>
      </c>
      <c r="J49" s="41" t="str">
        <f t="shared" si="5"/>
        <v/>
      </c>
      <c r="K49" s="42" t="str">
        <f t="shared" si="5"/>
        <v/>
      </c>
      <c r="L49" s="43" t="str">
        <f t="shared" si="5"/>
        <v/>
      </c>
      <c r="M49" s="41" t="str">
        <f t="shared" si="6"/>
        <v/>
      </c>
      <c r="N49" s="42" t="str">
        <f t="shared" si="6"/>
        <v/>
      </c>
      <c r="O49" s="43" t="str">
        <f t="shared" si="6"/>
        <v/>
      </c>
    </row>
    <row r="50" spans="1:15">
      <c r="A50" s="7">
        <v>42</v>
      </c>
      <c r="B50" s="4"/>
      <c r="C50" s="44"/>
      <c r="D50" s="54"/>
      <c r="E50" s="55"/>
      <c r="F50" s="56"/>
      <c r="G50" s="20" t="str">
        <f t="shared" si="8"/>
        <v/>
      </c>
      <c r="H50" s="20" t="str">
        <f t="shared" si="7"/>
        <v/>
      </c>
      <c r="I50" s="20" t="str">
        <f t="shared" si="7"/>
        <v/>
      </c>
      <c r="J50" s="41" t="str">
        <f t="shared" si="5"/>
        <v/>
      </c>
      <c r="K50" s="42" t="str">
        <f t="shared" si="5"/>
        <v/>
      </c>
      <c r="L50" s="43" t="str">
        <f t="shared" si="5"/>
        <v/>
      </c>
      <c r="M50" s="41" t="str">
        <f t="shared" si="6"/>
        <v/>
      </c>
      <c r="N50" s="42" t="str">
        <f t="shared" si="6"/>
        <v/>
      </c>
      <c r="O50" s="43" t="str">
        <f t="shared" si="6"/>
        <v/>
      </c>
    </row>
    <row r="51" spans="1:15">
      <c r="A51" s="7">
        <v>43</v>
      </c>
      <c r="B51" s="4"/>
      <c r="C51" s="44"/>
      <c r="D51" s="54"/>
      <c r="E51" s="55"/>
      <c r="F51" s="74"/>
      <c r="G51" s="20" t="str">
        <f t="shared" si="8"/>
        <v/>
      </c>
      <c r="H51" s="20" t="str">
        <f t="shared" si="7"/>
        <v/>
      </c>
      <c r="I51" s="20" t="str">
        <f t="shared" si="7"/>
        <v/>
      </c>
      <c r="J51" s="41" t="str">
        <f t="shared" si="5"/>
        <v/>
      </c>
      <c r="K51" s="42" t="str">
        <f t="shared" si="5"/>
        <v/>
      </c>
      <c r="L51" s="43" t="str">
        <f t="shared" si="5"/>
        <v/>
      </c>
      <c r="M51" s="41" t="str">
        <f t="shared" si="6"/>
        <v/>
      </c>
      <c r="N51" s="42" t="str">
        <f t="shared" si="6"/>
        <v/>
      </c>
      <c r="O51" s="43" t="str">
        <f t="shared" si="6"/>
        <v/>
      </c>
    </row>
    <row r="52" spans="1:15">
      <c r="A52" s="7">
        <v>44</v>
      </c>
      <c r="B52" s="4"/>
      <c r="C52" s="44"/>
      <c r="D52" s="54"/>
      <c r="E52" s="55"/>
      <c r="F52" s="56"/>
      <c r="G52" s="20" t="str">
        <f t="shared" si="8"/>
        <v/>
      </c>
      <c r="H52" s="20" t="str">
        <f t="shared" si="7"/>
        <v/>
      </c>
      <c r="I52" s="20" t="str">
        <f t="shared" si="7"/>
        <v/>
      </c>
      <c r="J52" s="41" t="str">
        <f t="shared" si="5"/>
        <v/>
      </c>
      <c r="K52" s="42" t="str">
        <f t="shared" si="5"/>
        <v/>
      </c>
      <c r="L52" s="43" t="str">
        <f t="shared" si="5"/>
        <v/>
      </c>
      <c r="M52" s="41" t="str">
        <f t="shared" si="6"/>
        <v/>
      </c>
      <c r="N52" s="42" t="str">
        <f t="shared" si="6"/>
        <v/>
      </c>
      <c r="O52" s="43" t="str">
        <f t="shared" si="6"/>
        <v/>
      </c>
    </row>
    <row r="53" spans="1:15">
      <c r="A53" s="7">
        <v>45</v>
      </c>
      <c r="B53" s="4"/>
      <c r="C53" s="44"/>
      <c r="D53" s="54"/>
      <c r="E53" s="55"/>
      <c r="F53" s="56"/>
      <c r="G53" s="20" t="str">
        <f t="shared" si="8"/>
        <v/>
      </c>
      <c r="H53" s="20" t="str">
        <f t="shared" si="7"/>
        <v/>
      </c>
      <c r="I53" s="20" t="str">
        <f t="shared" si="7"/>
        <v/>
      </c>
      <c r="J53" s="41" t="str">
        <f t="shared" si="5"/>
        <v/>
      </c>
      <c r="K53" s="42" t="str">
        <f t="shared" si="5"/>
        <v/>
      </c>
      <c r="L53" s="43" t="str">
        <f t="shared" si="5"/>
        <v/>
      </c>
      <c r="M53" s="41" t="str">
        <f t="shared" si="6"/>
        <v/>
      </c>
      <c r="N53" s="42" t="str">
        <f t="shared" si="6"/>
        <v/>
      </c>
      <c r="O53" s="43" t="str">
        <f t="shared" si="6"/>
        <v/>
      </c>
    </row>
    <row r="54" spans="1:15">
      <c r="A54" s="7">
        <v>46</v>
      </c>
      <c r="B54" s="4"/>
      <c r="C54" s="44"/>
      <c r="D54" s="54"/>
      <c r="E54" s="55"/>
      <c r="F54" s="56"/>
      <c r="G54" s="20" t="str">
        <f t="shared" si="8"/>
        <v/>
      </c>
      <c r="H54" s="20" t="str">
        <f t="shared" si="7"/>
        <v/>
      </c>
      <c r="I54" s="20" t="str">
        <f t="shared" si="7"/>
        <v/>
      </c>
      <c r="J54" s="41" t="str">
        <f t="shared" si="5"/>
        <v/>
      </c>
      <c r="K54" s="42" t="str">
        <f t="shared" si="5"/>
        <v/>
      </c>
      <c r="L54" s="43" t="str">
        <f t="shared" si="5"/>
        <v/>
      </c>
      <c r="M54" s="41" t="str">
        <f t="shared" si="6"/>
        <v/>
      </c>
      <c r="N54" s="42" t="str">
        <f t="shared" si="6"/>
        <v/>
      </c>
      <c r="O54" s="43" t="str">
        <f t="shared" si="6"/>
        <v/>
      </c>
    </row>
    <row r="55" spans="1:15">
      <c r="A55" s="7">
        <v>47</v>
      </c>
      <c r="B55" s="4"/>
      <c r="C55" s="44"/>
      <c r="D55" s="54"/>
      <c r="E55" s="55"/>
      <c r="F55" s="56"/>
      <c r="G55" s="20" t="str">
        <f t="shared" si="8"/>
        <v/>
      </c>
      <c r="H55" s="20" t="str">
        <f t="shared" si="7"/>
        <v/>
      </c>
      <c r="I55" s="20" t="str">
        <f t="shared" si="7"/>
        <v/>
      </c>
      <c r="J55" s="41" t="str">
        <f t="shared" si="5"/>
        <v/>
      </c>
      <c r="K55" s="42" t="str">
        <f t="shared" si="5"/>
        <v/>
      </c>
      <c r="L55" s="43" t="str">
        <f t="shared" si="5"/>
        <v/>
      </c>
      <c r="M55" s="41" t="str">
        <f t="shared" si="6"/>
        <v/>
      </c>
      <c r="N55" s="42" t="str">
        <f t="shared" si="6"/>
        <v/>
      </c>
      <c r="O55" s="43" t="str">
        <f t="shared" si="6"/>
        <v/>
      </c>
    </row>
    <row r="56" spans="1:15">
      <c r="A56" s="7">
        <v>48</v>
      </c>
      <c r="B56" s="4"/>
      <c r="C56" s="44"/>
      <c r="D56" s="54"/>
      <c r="E56" s="55"/>
      <c r="F56" s="56"/>
      <c r="G56" s="20" t="str">
        <f t="shared" si="8"/>
        <v/>
      </c>
      <c r="H56" s="20" t="str">
        <f t="shared" si="7"/>
        <v/>
      </c>
      <c r="I56" s="20" t="str">
        <f t="shared" si="7"/>
        <v/>
      </c>
      <c r="J56" s="41" t="str">
        <f t="shared" si="5"/>
        <v/>
      </c>
      <c r="K56" s="42" t="str">
        <f t="shared" si="5"/>
        <v/>
      </c>
      <c r="L56" s="43" t="str">
        <f t="shared" si="5"/>
        <v/>
      </c>
      <c r="M56" s="41" t="str">
        <f t="shared" si="6"/>
        <v/>
      </c>
      <c r="N56" s="42" t="str">
        <f t="shared" si="6"/>
        <v/>
      </c>
      <c r="O56" s="43" t="str">
        <f t="shared" si="6"/>
        <v/>
      </c>
    </row>
    <row r="57" spans="1:15">
      <c r="A57" s="7">
        <v>49</v>
      </c>
      <c r="B57" s="4"/>
      <c r="C57" s="44"/>
      <c r="D57" s="54"/>
      <c r="E57" s="55"/>
      <c r="F57" s="56"/>
      <c r="G57" s="20" t="str">
        <f t="shared" si="8"/>
        <v/>
      </c>
      <c r="H57" s="20" t="str">
        <f t="shared" si="7"/>
        <v/>
      </c>
      <c r="I57" s="20" t="str">
        <f t="shared" si="7"/>
        <v/>
      </c>
      <c r="J57" s="41" t="str">
        <f t="shared" si="5"/>
        <v/>
      </c>
      <c r="K57" s="42" t="str">
        <f t="shared" si="5"/>
        <v/>
      </c>
      <c r="L57" s="43" t="str">
        <f t="shared" si="5"/>
        <v/>
      </c>
      <c r="M57" s="41" t="str">
        <f t="shared" si="6"/>
        <v/>
      </c>
      <c r="N57" s="42" t="str">
        <f t="shared" si="6"/>
        <v/>
      </c>
      <c r="O57" s="43" t="str">
        <f t="shared" si="6"/>
        <v/>
      </c>
    </row>
    <row r="58" spans="1:15" ht="18.5" thickBot="1">
      <c r="A58" s="7">
        <v>50</v>
      </c>
      <c r="B58" s="5"/>
      <c r="C58" s="48"/>
      <c r="D58" s="57"/>
      <c r="E58" s="58"/>
      <c r="F58" s="59"/>
      <c r="G58" s="20" t="str">
        <f t="shared" si="8"/>
        <v/>
      </c>
      <c r="H58" s="20" t="str">
        <f>IF(E58="","",H57+N58)</f>
        <v/>
      </c>
      <c r="I58" s="20" t="str">
        <f>IF(F58="","",I57+O58)</f>
        <v/>
      </c>
      <c r="J58" s="41" t="str">
        <f t="shared" si="5"/>
        <v/>
      </c>
      <c r="K58" s="42" t="str">
        <f t="shared" si="5"/>
        <v/>
      </c>
      <c r="L58" s="43" t="str">
        <f t="shared" si="5"/>
        <v/>
      </c>
      <c r="M58" s="41" t="str">
        <f t="shared" si="6"/>
        <v/>
      </c>
      <c r="N58" s="42" t="str">
        <f t="shared" si="6"/>
        <v/>
      </c>
      <c r="O58" s="43" t="str">
        <f t="shared" si="6"/>
        <v/>
      </c>
    </row>
    <row r="59" spans="1:15" ht="18.5" thickBot="1">
      <c r="A59" s="7"/>
      <c r="B59" s="91" t="s">
        <v>5</v>
      </c>
      <c r="C59" s="92"/>
      <c r="D59" s="1">
        <f>COUNTIF(D9:D58,1.27)</f>
        <v>4</v>
      </c>
      <c r="E59" s="1">
        <f>COUNTIF(E9:E58,1.5)</f>
        <v>4</v>
      </c>
      <c r="F59" s="6">
        <f>COUNTIF(F9:F58,2)</f>
        <v>3</v>
      </c>
      <c r="G59" s="66">
        <f>M59+G8</f>
        <v>109269.82126767386</v>
      </c>
      <c r="H59" s="18">
        <f>N59+H8</f>
        <v>112204.07513280625</v>
      </c>
      <c r="I59" s="19">
        <f>O59+I8</f>
        <v>108700.8145768</v>
      </c>
      <c r="J59" s="63" t="s">
        <v>30</v>
      </c>
      <c r="K59" s="64">
        <f>B58-B9</f>
        <v>-44966</v>
      </c>
      <c r="L59" s="65" t="s">
        <v>31</v>
      </c>
      <c r="M59" s="75">
        <f>SUM(M9:M58)</f>
        <v>9269.8212676738603</v>
      </c>
      <c r="N59" s="76">
        <f>SUM(N9:N58)</f>
        <v>12204.075132806251</v>
      </c>
      <c r="O59" s="77">
        <f>SUM(O9:O58)</f>
        <v>8700.8145767999977</v>
      </c>
    </row>
    <row r="60" spans="1:15" ht="18.5" thickBot="1">
      <c r="A60" s="7"/>
      <c r="B60" s="85" t="s">
        <v>6</v>
      </c>
      <c r="C60" s="86"/>
      <c r="D60" s="1">
        <f>COUNTIF(D9:D58,-1)</f>
        <v>2</v>
      </c>
      <c r="E60" s="1">
        <f>COUNTIF(E9:E58,-1)</f>
        <v>2</v>
      </c>
      <c r="F60" s="6">
        <f>COUNTIF(F9:F58,-1)</f>
        <v>3</v>
      </c>
      <c r="G60" s="83" t="s">
        <v>29</v>
      </c>
      <c r="H60" s="84"/>
      <c r="I60" s="90"/>
      <c r="J60" s="83" t="s">
        <v>32</v>
      </c>
      <c r="K60" s="84"/>
      <c r="L60" s="90"/>
      <c r="M60" s="7"/>
      <c r="O60" s="3"/>
    </row>
    <row r="61" spans="1:15" ht="18.5" thickBot="1">
      <c r="A61" s="7"/>
      <c r="B61" s="85" t="s">
        <v>34</v>
      </c>
      <c r="C61" s="86"/>
      <c r="D61" s="1">
        <f>COUNTIF(D9:D58,0)</f>
        <v>4</v>
      </c>
      <c r="E61" s="1">
        <f>COUNTIF(E9:E58,0)</f>
        <v>4</v>
      </c>
      <c r="F61" s="1">
        <f>COUNTIF(F9:F58,0)</f>
        <v>4</v>
      </c>
      <c r="G61" s="70">
        <f>G59/G8</f>
        <v>1.0926982126767386</v>
      </c>
      <c r="H61" s="71">
        <f>H59/H8</f>
        <v>1.1220407513280626</v>
      </c>
      <c r="I61" s="72">
        <f>I59/I8</f>
        <v>1.0870081457679999</v>
      </c>
      <c r="J61" s="61">
        <f>(G61-100%)*30/K59</f>
        <v>-6.1845536189613449E-5</v>
      </c>
      <c r="K61" s="61">
        <f>(H61-100%)*30/K59</f>
        <v>-8.142201974473774E-5</v>
      </c>
      <c r="L61" s="62">
        <f>(I61-100%)*30/K59</f>
        <v>-5.8049289975536983E-5</v>
      </c>
      <c r="M61" s="8"/>
      <c r="N61" s="2"/>
      <c r="O61" s="9"/>
    </row>
    <row r="62" spans="1:15" ht="18.5" thickBot="1">
      <c r="B62" s="83" t="s">
        <v>4</v>
      </c>
      <c r="C62" s="84"/>
      <c r="D62" s="73">
        <f>D59/(D59+D60+D61)</f>
        <v>0.4</v>
      </c>
      <c r="E62" s="68">
        <f>E59/(E59+E60+E61)</f>
        <v>0.4</v>
      </c>
      <c r="F62" s="69">
        <f>F59/(F59+F60+F61)</f>
        <v>0.3</v>
      </c>
    </row>
    <row r="64" spans="1:15">
      <c r="D64" s="67"/>
      <c r="E64" s="67"/>
      <c r="F64" s="67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CAE15-6740-4380-B134-C42E3BA66F52}">
  <sheetPr>
    <tabColor rgb="FFFFFF00"/>
  </sheetPr>
  <dimension ref="A1:F267"/>
  <sheetViews>
    <sheetView topLeftCell="A259" zoomScale="80" zoomScaleNormal="80" workbookViewId="0">
      <selection activeCell="F3" sqref="F3"/>
    </sheetView>
  </sheetViews>
  <sheetFormatPr defaultColWidth="8.08203125" defaultRowHeight="14"/>
  <cols>
    <col min="1" max="1" width="6.58203125" style="50" customWidth="1"/>
    <col min="2" max="2" width="9.6640625" style="78" customWidth="1"/>
    <col min="3" max="256" width="8.08203125" style="49"/>
    <col min="257" max="257" width="6.58203125" style="49" customWidth="1"/>
    <col min="258" max="258" width="7.25" style="49" customWidth="1"/>
    <col min="259" max="512" width="8.08203125" style="49"/>
    <col min="513" max="513" width="6.58203125" style="49" customWidth="1"/>
    <col min="514" max="514" width="7.25" style="49" customWidth="1"/>
    <col min="515" max="768" width="8.08203125" style="49"/>
    <col min="769" max="769" width="6.58203125" style="49" customWidth="1"/>
    <col min="770" max="770" width="7.25" style="49" customWidth="1"/>
    <col min="771" max="1024" width="8.08203125" style="49"/>
    <col min="1025" max="1025" width="6.58203125" style="49" customWidth="1"/>
    <col min="1026" max="1026" width="7.25" style="49" customWidth="1"/>
    <col min="1027" max="1280" width="8.08203125" style="49"/>
    <col min="1281" max="1281" width="6.58203125" style="49" customWidth="1"/>
    <col min="1282" max="1282" width="7.25" style="49" customWidth="1"/>
    <col min="1283" max="1536" width="8.08203125" style="49"/>
    <col min="1537" max="1537" width="6.58203125" style="49" customWidth="1"/>
    <col min="1538" max="1538" width="7.25" style="49" customWidth="1"/>
    <col min="1539" max="1792" width="8.08203125" style="49"/>
    <col min="1793" max="1793" width="6.58203125" style="49" customWidth="1"/>
    <col min="1794" max="1794" width="7.25" style="49" customWidth="1"/>
    <col min="1795" max="2048" width="8.08203125" style="49"/>
    <col min="2049" max="2049" width="6.58203125" style="49" customWidth="1"/>
    <col min="2050" max="2050" width="7.25" style="49" customWidth="1"/>
    <col min="2051" max="2304" width="8.08203125" style="49"/>
    <col min="2305" max="2305" width="6.58203125" style="49" customWidth="1"/>
    <col min="2306" max="2306" width="7.25" style="49" customWidth="1"/>
    <col min="2307" max="2560" width="8.08203125" style="49"/>
    <col min="2561" max="2561" width="6.58203125" style="49" customWidth="1"/>
    <col min="2562" max="2562" width="7.25" style="49" customWidth="1"/>
    <col min="2563" max="2816" width="8.08203125" style="49"/>
    <col min="2817" max="2817" width="6.58203125" style="49" customWidth="1"/>
    <col min="2818" max="2818" width="7.25" style="49" customWidth="1"/>
    <col min="2819" max="3072" width="8.08203125" style="49"/>
    <col min="3073" max="3073" width="6.58203125" style="49" customWidth="1"/>
    <col min="3074" max="3074" width="7.25" style="49" customWidth="1"/>
    <col min="3075" max="3328" width="8.08203125" style="49"/>
    <col min="3329" max="3329" width="6.58203125" style="49" customWidth="1"/>
    <col min="3330" max="3330" width="7.25" style="49" customWidth="1"/>
    <col min="3331" max="3584" width="8.08203125" style="49"/>
    <col min="3585" max="3585" width="6.58203125" style="49" customWidth="1"/>
    <col min="3586" max="3586" width="7.25" style="49" customWidth="1"/>
    <col min="3587" max="3840" width="8.08203125" style="49"/>
    <col min="3841" max="3841" width="6.58203125" style="49" customWidth="1"/>
    <col min="3842" max="3842" width="7.25" style="49" customWidth="1"/>
    <col min="3843" max="4096" width="8.08203125" style="49"/>
    <col min="4097" max="4097" width="6.58203125" style="49" customWidth="1"/>
    <col min="4098" max="4098" width="7.25" style="49" customWidth="1"/>
    <col min="4099" max="4352" width="8.08203125" style="49"/>
    <col min="4353" max="4353" width="6.58203125" style="49" customWidth="1"/>
    <col min="4354" max="4354" width="7.25" style="49" customWidth="1"/>
    <col min="4355" max="4608" width="8.08203125" style="49"/>
    <col min="4609" max="4609" width="6.58203125" style="49" customWidth="1"/>
    <col min="4610" max="4610" width="7.25" style="49" customWidth="1"/>
    <col min="4611" max="4864" width="8.08203125" style="49"/>
    <col min="4865" max="4865" width="6.58203125" style="49" customWidth="1"/>
    <col min="4866" max="4866" width="7.25" style="49" customWidth="1"/>
    <col min="4867" max="5120" width="8.08203125" style="49"/>
    <col min="5121" max="5121" width="6.58203125" style="49" customWidth="1"/>
    <col min="5122" max="5122" width="7.25" style="49" customWidth="1"/>
    <col min="5123" max="5376" width="8.08203125" style="49"/>
    <col min="5377" max="5377" width="6.58203125" style="49" customWidth="1"/>
    <col min="5378" max="5378" width="7.25" style="49" customWidth="1"/>
    <col min="5379" max="5632" width="8.08203125" style="49"/>
    <col min="5633" max="5633" width="6.58203125" style="49" customWidth="1"/>
    <col min="5634" max="5634" width="7.25" style="49" customWidth="1"/>
    <col min="5635" max="5888" width="8.08203125" style="49"/>
    <col min="5889" max="5889" width="6.58203125" style="49" customWidth="1"/>
    <col min="5890" max="5890" width="7.25" style="49" customWidth="1"/>
    <col min="5891" max="6144" width="8.08203125" style="49"/>
    <col min="6145" max="6145" width="6.58203125" style="49" customWidth="1"/>
    <col min="6146" max="6146" width="7.25" style="49" customWidth="1"/>
    <col min="6147" max="6400" width="8.08203125" style="49"/>
    <col min="6401" max="6401" width="6.58203125" style="49" customWidth="1"/>
    <col min="6402" max="6402" width="7.25" style="49" customWidth="1"/>
    <col min="6403" max="6656" width="8.08203125" style="49"/>
    <col min="6657" max="6657" width="6.58203125" style="49" customWidth="1"/>
    <col min="6658" max="6658" width="7.25" style="49" customWidth="1"/>
    <col min="6659" max="6912" width="8.08203125" style="49"/>
    <col min="6913" max="6913" width="6.58203125" style="49" customWidth="1"/>
    <col min="6914" max="6914" width="7.25" style="49" customWidth="1"/>
    <col min="6915" max="7168" width="8.08203125" style="49"/>
    <col min="7169" max="7169" width="6.58203125" style="49" customWidth="1"/>
    <col min="7170" max="7170" width="7.25" style="49" customWidth="1"/>
    <col min="7171" max="7424" width="8.08203125" style="49"/>
    <col min="7425" max="7425" width="6.58203125" style="49" customWidth="1"/>
    <col min="7426" max="7426" width="7.25" style="49" customWidth="1"/>
    <col min="7427" max="7680" width="8.08203125" style="49"/>
    <col min="7681" max="7681" width="6.58203125" style="49" customWidth="1"/>
    <col min="7682" max="7682" width="7.25" style="49" customWidth="1"/>
    <col min="7683" max="7936" width="8.08203125" style="49"/>
    <col min="7937" max="7937" width="6.58203125" style="49" customWidth="1"/>
    <col min="7938" max="7938" width="7.25" style="49" customWidth="1"/>
    <col min="7939" max="8192" width="8.08203125" style="49"/>
    <col min="8193" max="8193" width="6.58203125" style="49" customWidth="1"/>
    <col min="8194" max="8194" width="7.25" style="49" customWidth="1"/>
    <col min="8195" max="8448" width="8.08203125" style="49"/>
    <col min="8449" max="8449" width="6.58203125" style="49" customWidth="1"/>
    <col min="8450" max="8450" width="7.25" style="49" customWidth="1"/>
    <col min="8451" max="8704" width="8.08203125" style="49"/>
    <col min="8705" max="8705" width="6.58203125" style="49" customWidth="1"/>
    <col min="8706" max="8706" width="7.25" style="49" customWidth="1"/>
    <col min="8707" max="8960" width="8.08203125" style="49"/>
    <col min="8961" max="8961" width="6.58203125" style="49" customWidth="1"/>
    <col min="8962" max="8962" width="7.25" style="49" customWidth="1"/>
    <col min="8963" max="9216" width="8.08203125" style="49"/>
    <col min="9217" max="9217" width="6.58203125" style="49" customWidth="1"/>
    <col min="9218" max="9218" width="7.25" style="49" customWidth="1"/>
    <col min="9219" max="9472" width="8.08203125" style="49"/>
    <col min="9473" max="9473" width="6.58203125" style="49" customWidth="1"/>
    <col min="9474" max="9474" width="7.25" style="49" customWidth="1"/>
    <col min="9475" max="9728" width="8.08203125" style="49"/>
    <col min="9729" max="9729" width="6.58203125" style="49" customWidth="1"/>
    <col min="9730" max="9730" width="7.25" style="49" customWidth="1"/>
    <col min="9731" max="9984" width="8.08203125" style="49"/>
    <col min="9985" max="9985" width="6.58203125" style="49" customWidth="1"/>
    <col min="9986" max="9986" width="7.25" style="49" customWidth="1"/>
    <col min="9987" max="10240" width="8.08203125" style="49"/>
    <col min="10241" max="10241" width="6.58203125" style="49" customWidth="1"/>
    <col min="10242" max="10242" width="7.25" style="49" customWidth="1"/>
    <col min="10243" max="10496" width="8.08203125" style="49"/>
    <col min="10497" max="10497" width="6.58203125" style="49" customWidth="1"/>
    <col min="10498" max="10498" width="7.25" style="49" customWidth="1"/>
    <col min="10499" max="10752" width="8.08203125" style="49"/>
    <col min="10753" max="10753" width="6.58203125" style="49" customWidth="1"/>
    <col min="10754" max="10754" width="7.25" style="49" customWidth="1"/>
    <col min="10755" max="11008" width="8.08203125" style="49"/>
    <col min="11009" max="11009" width="6.58203125" style="49" customWidth="1"/>
    <col min="11010" max="11010" width="7.25" style="49" customWidth="1"/>
    <col min="11011" max="11264" width="8.08203125" style="49"/>
    <col min="11265" max="11265" width="6.58203125" style="49" customWidth="1"/>
    <col min="11266" max="11266" width="7.25" style="49" customWidth="1"/>
    <col min="11267" max="11520" width="8.08203125" style="49"/>
    <col min="11521" max="11521" width="6.58203125" style="49" customWidth="1"/>
    <col min="11522" max="11522" width="7.25" style="49" customWidth="1"/>
    <col min="11523" max="11776" width="8.08203125" style="49"/>
    <col min="11777" max="11777" width="6.58203125" style="49" customWidth="1"/>
    <col min="11778" max="11778" width="7.25" style="49" customWidth="1"/>
    <col min="11779" max="12032" width="8.08203125" style="49"/>
    <col min="12033" max="12033" width="6.58203125" style="49" customWidth="1"/>
    <col min="12034" max="12034" width="7.25" style="49" customWidth="1"/>
    <col min="12035" max="12288" width="8.08203125" style="49"/>
    <col min="12289" max="12289" width="6.58203125" style="49" customWidth="1"/>
    <col min="12290" max="12290" width="7.25" style="49" customWidth="1"/>
    <col min="12291" max="12544" width="8.08203125" style="49"/>
    <col min="12545" max="12545" width="6.58203125" style="49" customWidth="1"/>
    <col min="12546" max="12546" width="7.25" style="49" customWidth="1"/>
    <col min="12547" max="12800" width="8.08203125" style="49"/>
    <col min="12801" max="12801" width="6.58203125" style="49" customWidth="1"/>
    <col min="12802" max="12802" width="7.25" style="49" customWidth="1"/>
    <col min="12803" max="13056" width="8.08203125" style="49"/>
    <col min="13057" max="13057" width="6.58203125" style="49" customWidth="1"/>
    <col min="13058" max="13058" width="7.25" style="49" customWidth="1"/>
    <col min="13059" max="13312" width="8.08203125" style="49"/>
    <col min="13313" max="13313" width="6.58203125" style="49" customWidth="1"/>
    <col min="13314" max="13314" width="7.25" style="49" customWidth="1"/>
    <col min="13315" max="13568" width="8.08203125" style="49"/>
    <col min="13569" max="13569" width="6.58203125" style="49" customWidth="1"/>
    <col min="13570" max="13570" width="7.25" style="49" customWidth="1"/>
    <col min="13571" max="13824" width="8.08203125" style="49"/>
    <col min="13825" max="13825" width="6.58203125" style="49" customWidth="1"/>
    <col min="13826" max="13826" width="7.25" style="49" customWidth="1"/>
    <col min="13827" max="14080" width="8.08203125" style="49"/>
    <col min="14081" max="14081" width="6.58203125" style="49" customWidth="1"/>
    <col min="14082" max="14082" width="7.25" style="49" customWidth="1"/>
    <col min="14083" max="14336" width="8.08203125" style="49"/>
    <col min="14337" max="14337" width="6.58203125" style="49" customWidth="1"/>
    <col min="14338" max="14338" width="7.25" style="49" customWidth="1"/>
    <col min="14339" max="14592" width="8.08203125" style="49"/>
    <col min="14593" max="14593" width="6.58203125" style="49" customWidth="1"/>
    <col min="14594" max="14594" width="7.25" style="49" customWidth="1"/>
    <col min="14595" max="14848" width="8.08203125" style="49"/>
    <col min="14849" max="14849" width="6.58203125" style="49" customWidth="1"/>
    <col min="14850" max="14850" width="7.25" style="49" customWidth="1"/>
    <col min="14851" max="15104" width="8.08203125" style="49"/>
    <col min="15105" max="15105" width="6.58203125" style="49" customWidth="1"/>
    <col min="15106" max="15106" width="7.25" style="49" customWidth="1"/>
    <col min="15107" max="15360" width="8.08203125" style="49"/>
    <col min="15361" max="15361" width="6.58203125" style="49" customWidth="1"/>
    <col min="15362" max="15362" width="7.25" style="49" customWidth="1"/>
    <col min="15363" max="15616" width="8.08203125" style="49"/>
    <col min="15617" max="15617" width="6.58203125" style="49" customWidth="1"/>
    <col min="15618" max="15618" width="7.25" style="49" customWidth="1"/>
    <col min="15619" max="15872" width="8.08203125" style="49"/>
    <col min="15873" max="15873" width="6.58203125" style="49" customWidth="1"/>
    <col min="15874" max="15874" width="7.25" style="49" customWidth="1"/>
    <col min="15875" max="16128" width="8.08203125" style="49"/>
    <col min="16129" max="16129" width="6.58203125" style="49" customWidth="1"/>
    <col min="16130" max="16130" width="7.25" style="49" customWidth="1"/>
    <col min="16131" max="16384" width="8.08203125" style="49"/>
  </cols>
  <sheetData>
    <row r="1" spans="1:5" ht="18.5" customHeight="1">
      <c r="A1" s="50">
        <v>1</v>
      </c>
      <c r="B1" s="78">
        <v>44966</v>
      </c>
      <c r="C1" s="49" t="s">
        <v>36</v>
      </c>
      <c r="D1" s="49" t="s">
        <v>38</v>
      </c>
      <c r="E1" s="49" t="s">
        <v>39</v>
      </c>
    </row>
    <row r="28" spans="1:5">
      <c r="A28" s="50">
        <v>2</v>
      </c>
      <c r="B28" s="78">
        <v>45113</v>
      </c>
      <c r="C28" s="49" t="s">
        <v>45</v>
      </c>
      <c r="D28" s="49" t="s">
        <v>38</v>
      </c>
      <c r="E28" s="49" t="s">
        <v>39</v>
      </c>
    </row>
    <row r="58" spans="1:6">
      <c r="A58" s="50">
        <v>3</v>
      </c>
      <c r="B58" s="78">
        <v>44736</v>
      </c>
      <c r="C58" s="49" t="s">
        <v>45</v>
      </c>
      <c r="D58" s="49" t="s">
        <v>37</v>
      </c>
      <c r="F58" s="49" t="s">
        <v>39</v>
      </c>
    </row>
    <row r="88" spans="1:6">
      <c r="A88" s="50">
        <v>4</v>
      </c>
      <c r="B88" s="78">
        <v>44691</v>
      </c>
      <c r="C88" s="49" t="s">
        <v>36</v>
      </c>
      <c r="D88" s="49" t="s">
        <v>37</v>
      </c>
      <c r="F88" s="49" t="s">
        <v>41</v>
      </c>
    </row>
    <row r="118" spans="1:6">
      <c r="A118" s="50">
        <v>5</v>
      </c>
      <c r="B118" s="78">
        <v>44437</v>
      </c>
      <c r="C118" s="49" t="s">
        <v>36</v>
      </c>
      <c r="D118" s="49" t="s">
        <v>37</v>
      </c>
      <c r="F118" s="49" t="s">
        <v>43</v>
      </c>
    </row>
    <row r="147" spans="1:5">
      <c r="A147" s="50">
        <v>6</v>
      </c>
      <c r="B147" s="78">
        <v>44458</v>
      </c>
      <c r="C147" s="49" t="s">
        <v>36</v>
      </c>
      <c r="D147" s="49" t="s">
        <v>46</v>
      </c>
      <c r="E147" s="49" t="s">
        <v>40</v>
      </c>
    </row>
    <row r="177" spans="1:6">
      <c r="A177" s="50">
        <v>7</v>
      </c>
      <c r="B177" s="78">
        <v>44431</v>
      </c>
      <c r="C177" s="49" t="s">
        <v>36</v>
      </c>
      <c r="D177" s="49" t="s">
        <v>46</v>
      </c>
      <c r="F177" s="49" t="s">
        <v>42</v>
      </c>
    </row>
    <row r="207" spans="1:5">
      <c r="A207" s="50">
        <v>8</v>
      </c>
      <c r="B207" s="78">
        <v>44368</v>
      </c>
      <c r="C207" s="49" t="s">
        <v>36</v>
      </c>
      <c r="D207" s="49" t="s">
        <v>38</v>
      </c>
      <c r="E207" s="49" t="s">
        <v>44</v>
      </c>
    </row>
    <row r="237" spans="1:5">
      <c r="A237" s="50">
        <v>9</v>
      </c>
      <c r="B237" s="78">
        <v>44211</v>
      </c>
      <c r="C237" s="49" t="s">
        <v>36</v>
      </c>
      <c r="D237" s="49" t="s">
        <v>37</v>
      </c>
      <c r="E237" s="49" t="s">
        <v>41</v>
      </c>
    </row>
    <row r="267" spans="1:5">
      <c r="A267" s="50">
        <v>10</v>
      </c>
      <c r="B267" s="78">
        <v>43980</v>
      </c>
      <c r="C267" s="49" t="s">
        <v>36</v>
      </c>
      <c r="D267" s="49" t="s">
        <v>38</v>
      </c>
      <c r="E267" s="49" t="s">
        <v>41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5" sqref="D5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28" t="s">
        <v>14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15</v>
      </c>
      <c r="B3" s="33" t="s">
        <v>16</v>
      </c>
      <c r="C3" s="33" t="s">
        <v>17</v>
      </c>
      <c r="D3" s="34" t="s">
        <v>18</v>
      </c>
      <c r="E3" s="33" t="s">
        <v>19</v>
      </c>
      <c r="F3" s="34" t="s">
        <v>18</v>
      </c>
      <c r="G3" s="33" t="s">
        <v>20</v>
      </c>
      <c r="H3" s="34" t="s">
        <v>18</v>
      </c>
    </row>
    <row r="4" spans="1:8">
      <c r="A4" s="35" t="s">
        <v>21</v>
      </c>
      <c r="B4" s="35" t="s">
        <v>47</v>
      </c>
      <c r="C4" s="35" t="s">
        <v>48</v>
      </c>
      <c r="D4" s="36">
        <v>45182</v>
      </c>
      <c r="E4" s="35"/>
      <c r="F4" s="36"/>
      <c r="G4" s="35"/>
      <c r="H4" s="36"/>
    </row>
    <row r="5" spans="1:8">
      <c r="A5" s="35" t="s">
        <v>21</v>
      </c>
      <c r="B5" s="35"/>
      <c r="C5" s="35"/>
      <c r="D5" s="36"/>
      <c r="E5" s="35"/>
      <c r="F5" s="37"/>
      <c r="G5" s="35"/>
      <c r="H5" s="37"/>
    </row>
    <row r="6" spans="1:8">
      <c r="A6" s="35" t="s">
        <v>21</v>
      </c>
      <c r="B6" s="35"/>
      <c r="C6" s="35"/>
      <c r="D6" s="37"/>
      <c r="E6" s="35"/>
      <c r="F6" s="37"/>
      <c r="G6" s="35"/>
      <c r="H6" s="37"/>
    </row>
    <row r="7" spans="1:8">
      <c r="A7" s="35" t="s">
        <v>21</v>
      </c>
      <c r="B7" s="35"/>
      <c r="C7" s="35"/>
      <c r="D7" s="37"/>
      <c r="E7" s="35"/>
      <c r="F7" s="37"/>
      <c r="G7" s="35"/>
      <c r="H7" s="37"/>
    </row>
    <row r="8" spans="1:8">
      <c r="A8" s="35" t="s">
        <v>21</v>
      </c>
      <c r="B8" s="35"/>
      <c r="C8" s="35"/>
      <c r="D8" s="37"/>
      <c r="E8" s="35"/>
      <c r="F8" s="37"/>
      <c r="G8" s="35"/>
      <c r="H8" s="37"/>
    </row>
    <row r="9" spans="1:8">
      <c r="A9" s="35" t="s">
        <v>21</v>
      </c>
      <c r="B9" s="35"/>
      <c r="C9" s="35"/>
      <c r="D9" s="37"/>
      <c r="E9" s="35"/>
      <c r="F9" s="37"/>
      <c r="G9" s="35"/>
      <c r="H9" s="37"/>
    </row>
    <row r="10" spans="1:8">
      <c r="A10" s="35" t="s">
        <v>21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21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検証シート③USDJPY1Ｈ3年間</vt:lpstr>
      <vt:lpstr>画像③</vt:lpstr>
      <vt:lpstr>気づき③</vt:lpstr>
      <vt:lpstr>検証シート②USDJPY4H3年間 (2)</vt:lpstr>
      <vt:lpstr>画像②</vt:lpstr>
      <vt:lpstr>気づき②</vt:lpstr>
      <vt:lpstr>済検証シート①USDJPY日足3年間</vt:lpstr>
      <vt:lpstr>画像①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MARIKO TAKAURA</cp:lastModifiedBy>
  <dcterms:created xsi:type="dcterms:W3CDTF">2020-09-18T03:10:57Z</dcterms:created>
  <dcterms:modified xsi:type="dcterms:W3CDTF">2023-09-24T04:22:46Z</dcterms:modified>
</cp:coreProperties>
</file>