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CMA関係\"/>
    </mc:Choice>
  </mc:AlternateContent>
  <xr:revisionPtr revIDLastSave="0" documentId="13_ncr:1_{9BF4C05E-17F2-43E9-870C-916097778E1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<sst xmlns="http://schemas.openxmlformats.org/spreadsheetml/2006/main" count="66" uniqueCount="55">
  <si>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</si>
  <si>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</si>
  <si>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</si>
  <si>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</si>
  <si>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</si>
  <si>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</si>
  <si>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</si>
  <si>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</si>
  <si>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</si>
  <si>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</si>
  <si>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</si>
  <si>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</si>
  <si>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</si>
  <si>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</si>
  <si>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</si>
  <si>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</si>
  <si>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</si>
  <si>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</si>
  <si>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</si>
  <si>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</si>
  <si>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</si>
  <si>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</si>
  <si>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</si>
  <si>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</si>
  <si>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</si>
  <si>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</si>
  <si>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</si>
  <si>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</si>
  <si>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</si>
  <si>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</si>
  <si>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</si>
  <si>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</si>
  <si>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</si>
  <si>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</si>
  <si>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</si>
  <si>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</si>
  <si>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EUR/JPY</t>
    <phoneticPr fontId="1"/>
  </si>
  <si>
    <t>日足</t>
    <rPh sb="0" eb="1">
      <t>ヒ</t>
    </rPh>
    <rPh sb="1" eb="2">
      <t>アシ</t>
    </rPh>
    <phoneticPr fontId="1"/>
  </si>
  <si>
    <t>€/￥</t>
    <phoneticPr fontId="1"/>
  </si>
  <si>
    <t>EB日足</t>
    <rPh sb="2" eb="4">
      <t>ヒアシ</t>
    </rPh>
    <phoneticPr fontId="1"/>
  </si>
  <si>
    <t>2020/7～2023/9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</si>
  <si>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</si>
  <si>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</si>
  <si>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</si>
  <si>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</si>
  <si>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</si>
  <si>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</si>
  <si>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</si>
  <si>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</si>
  <si>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</si>
  <si>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</si>
  <si>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</si>
  <si>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EBについて過去検証を行ってみました。添削をお願い致します。</t>
    <rPh sb="6" eb="10">
      <t>カコケンショウ</t>
    </rPh>
    <rPh sb="11" eb="12">
      <t>オコナ</t>
    </rPh>
    <rPh sb="19" eb="21">
      <t>テンサク</t>
    </rPh>
    <rPh sb="23" eb="24">
      <t>ネガ</t>
    </rPh>
    <rPh sb="25" eb="26">
      <t>イタ</t>
    </rPh>
    <phoneticPr fontId="1"/>
  </si>
  <si>
    <t>日足での検証を行ってみた印象としては、PBと比べ多少見つけやすい様に感じました。</t>
    <rPh sb="0" eb="2">
      <t>ヒアシ</t>
    </rPh>
    <rPh sb="4" eb="6">
      <t>ケンショウ</t>
    </rPh>
    <rPh sb="7" eb="8">
      <t>オコナ</t>
    </rPh>
    <rPh sb="12" eb="14">
      <t>インショウ</t>
    </rPh>
    <rPh sb="22" eb="23">
      <t>クラ</t>
    </rPh>
    <rPh sb="24" eb="26">
      <t>タショウ</t>
    </rPh>
    <rPh sb="26" eb="27">
      <t>ミ</t>
    </rPh>
    <rPh sb="32" eb="33">
      <t>ヨウ</t>
    </rPh>
    <rPh sb="34" eb="35">
      <t>カン</t>
    </rPh>
    <phoneticPr fontId="1"/>
  </si>
  <si>
    <t>添削をしていただいたうえで、問題がなければEBの検証をそれぞれ3年分行おうと思います。デモトレは様子見をしながらといった感じです。</t>
    <rPh sb="0" eb="2">
      <t>テンサク</t>
    </rPh>
    <rPh sb="14" eb="16">
      <t>モンダイ</t>
    </rPh>
    <rPh sb="24" eb="26">
      <t>ケンショウ</t>
    </rPh>
    <rPh sb="32" eb="33">
      <t>ネン</t>
    </rPh>
    <rPh sb="33" eb="34">
      <t>ブン</t>
    </rPh>
    <rPh sb="34" eb="35">
      <t>オコナ</t>
    </rPh>
    <rPh sb="38" eb="39">
      <t>オモ</t>
    </rPh>
    <rPh sb="48" eb="51">
      <t>ヨウスミ</t>
    </rPh>
    <rPh sb="60" eb="61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</si>
</sst>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" fontId="10" fillId="0" borderId="0" xfId="2" applyNumberFormat="1">
      <alignment vertical="center"/>
    </xf>
    <xf numFmtId="14" fontId="10" fillId="0" borderId="0" xfId="2" applyNumberForma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375602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7938</xdr:colOff>
      <xdr:row>3</xdr:row>
      <xdr:rowOff>87312</xdr:rowOff>
    </xdr:from>
    <xdr:to>
      <xdr:col>19</xdr:col>
      <xdr:colOff>48253</xdr:colOff>
      <xdr:row>32</xdr:row>
      <xdr:rowOff>90747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5387ED0-2852-F001-1BD7-1C845C6D8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1" y="611187"/>
          <a:ext cx="12192627" cy="5067560"/>
        </a:xfrm>
        <a:prstGeom prst="rect">
          <a:avLst/>
        </a:prstGeom>
      </xdr:spPr>
    </xdr:pic>
    <xdr:clientData/>
  </xdr:twoCellAnchor>
  <xdr:twoCellAnchor editAs="oneCell">
    <xdr:from>
      <xdr:col>1</xdr:col>
      <xdr:colOff>7937</xdr:colOff>
      <xdr:row>36</xdr:row>
      <xdr:rowOff>31750</xdr:rowOff>
    </xdr:from>
    <xdr:to>
      <xdr:col>19</xdr:col>
      <xdr:colOff>48252</xdr:colOff>
      <xdr:row>65</xdr:row>
      <xdr:rowOff>35185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D3A4A49-E773-C6F1-6D2E-78B678D03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6318250"/>
          <a:ext cx="12192627" cy="5067560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</xdr:colOff>
      <xdr:row>68</xdr:row>
      <xdr:rowOff>55563</xdr:rowOff>
    </xdr:from>
    <xdr:to>
      <xdr:col>19</xdr:col>
      <xdr:colOff>56190</xdr:colOff>
      <xdr:row>97</xdr:row>
      <xdr:rowOff>58998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2CF2FAF-6B80-8FB7-426C-03D7586B3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5938" y="11930063"/>
          <a:ext cx="12192627" cy="5067560"/>
        </a:xfrm>
        <a:prstGeom prst="rect">
          <a:avLst/>
        </a:prstGeom>
      </xdr:spPr>
    </xdr:pic>
    <xdr:clientData/>
  </xdr:twoCellAnchor>
  <xdr:twoCellAnchor editAs="oneCell">
    <xdr:from>
      <xdr:col>1</xdr:col>
      <xdr:colOff>39687</xdr:colOff>
      <xdr:row>100</xdr:row>
      <xdr:rowOff>47625</xdr:rowOff>
    </xdr:from>
    <xdr:to>
      <xdr:col>19</xdr:col>
      <xdr:colOff>80002</xdr:colOff>
      <xdr:row>129</xdr:row>
      <xdr:rowOff>51060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0221390-47DC-F6B6-CABD-4B67E8B00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9750" y="17510125"/>
          <a:ext cx="12192627" cy="5067560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132</xdr:row>
      <xdr:rowOff>55563</xdr:rowOff>
    </xdr:from>
    <xdr:to>
      <xdr:col>19</xdr:col>
      <xdr:colOff>72065</xdr:colOff>
      <xdr:row>161</xdr:row>
      <xdr:rowOff>58998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3B5234EF-525A-A230-36D9-E5D600A52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1813" y="23106063"/>
          <a:ext cx="12192627" cy="5067560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164</xdr:row>
      <xdr:rowOff>31750</xdr:rowOff>
    </xdr:from>
    <xdr:to>
      <xdr:col>19</xdr:col>
      <xdr:colOff>72065</xdr:colOff>
      <xdr:row>193</xdr:row>
      <xdr:rowOff>35185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F765C009-8F17-BE91-D7D7-639112841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1813" y="28670250"/>
          <a:ext cx="12192627" cy="5067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0" sqref="F20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36</v>
      </c>
    </row>
    <row r="2" spans="1:18" x14ac:dyDescent="0.55000000000000004">
      <c r="A2" s="1" t="s">
        <v>8</v>
      </c>
      <c r="C2" t="s">
        <v>37</v>
      </c>
    </row>
    <row r="3" spans="1:18" x14ac:dyDescent="0.55000000000000004">
      <c r="A3" s="1" t="s">
        <v>10</v>
      </c>
      <c r="C3" s="27">
        <v>100000</v>
      </c>
    </row>
    <row r="4" spans="1:18" x14ac:dyDescent="0.55000000000000004">
      <c r="A4" s="1" t="s">
        <v>11</v>
      </c>
      <c r="C4" s="27" t="s">
        <v>13</v>
      </c>
    </row>
    <row r="5" spans="1:18" ht="18.5" thickBot="1" x14ac:dyDescent="0.6">
      <c r="A5" s="1" t="s">
        <v>12</v>
      </c>
      <c r="C5" s="27" t="s">
        <v>34</v>
      </c>
    </row>
    <row r="6" spans="1:18" ht="18.5" thickBot="1" x14ac:dyDescent="0.6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8.5" thickBot="1" x14ac:dyDescent="0.6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.5" thickBot="1" x14ac:dyDescent="0.6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23</v>
      </c>
      <c r="K8" s="83"/>
      <c r="L8" s="84"/>
      <c r="M8" s="82"/>
      <c r="N8" s="83"/>
      <c r="O8" s="84"/>
    </row>
    <row r="9" spans="1:18" x14ac:dyDescent="0.55000000000000004">
      <c r="A9" s="7">
        <v>1</v>
      </c>
      <c r="B9" s="21">
        <v>44025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55000000000000004">
      <c r="A10" s="7">
        <v>2</v>
      </c>
      <c r="B10" s="4">
        <v>44071</v>
      </c>
      <c r="C10" s="44">
        <v>1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55000000000000004">
      <c r="A11" s="7">
        <v>3</v>
      </c>
      <c r="B11" s="4">
        <v>44232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3836.5061699999997</v>
      </c>
      <c r="N11" s="42">
        <f t="shared" si="9"/>
        <v>4561.4249999999993</v>
      </c>
      <c r="O11" s="43">
        <f t="shared" si="10"/>
        <v>6169.2</v>
      </c>
      <c r="P11" s="20"/>
      <c r="Q11" s="20"/>
      <c r="R11" s="20"/>
    </row>
    <row r="12" spans="1:18" x14ac:dyDescent="0.55000000000000004">
      <c r="A12" s="7">
        <v>4</v>
      </c>
      <c r="B12" s="4">
        <v>44322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115528.552</v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3269.6759999999999</v>
      </c>
      <c r="M12" s="41">
        <f t="shared" si="8"/>
        <v>3982.6770550769997</v>
      </c>
      <c r="N12" s="42">
        <f t="shared" si="9"/>
        <v>4766.6891249999999</v>
      </c>
      <c r="O12" s="43">
        <f t="shared" si="10"/>
        <v>6539.3519999999999</v>
      </c>
      <c r="P12" s="20"/>
      <c r="Q12" s="20"/>
      <c r="R12" s="20"/>
    </row>
    <row r="13" spans="1:18" x14ac:dyDescent="0.55000000000000004">
      <c r="A13" s="7">
        <v>5</v>
      </c>
      <c r="B13" s="4">
        <v>44390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112649.30027595242</v>
      </c>
      <c r="H13" s="20">
        <f t="shared" si="3"/>
        <v>115674.30426062501</v>
      </c>
      <c r="I13" s="20">
        <f t="shared" si="4"/>
        <v>122460.26512</v>
      </c>
      <c r="J13" s="41">
        <f t="shared" ref="J13:J58" si="11">IF(G12="","",G12*0.03)</f>
        <v>3255.4464967523095</v>
      </c>
      <c r="K13" s="42">
        <f t="shared" ref="K13:K58" si="12">IF(H12="","",H12*0.03)</f>
        <v>3320.7934237499999</v>
      </c>
      <c r="L13" s="43">
        <f t="shared" ref="L13:L58" si="13">IF(I12="","",I12*0.03)</f>
        <v>3465.8565599999997</v>
      </c>
      <c r="M13" s="41">
        <f t="shared" ref="M13:M58" si="14">IF(D13="","",J13*D13)</f>
        <v>4134.4170508754332</v>
      </c>
      <c r="N13" s="42">
        <f t="shared" ref="N13:N58" si="15">IF(E13="","",K13*E13)</f>
        <v>4981.190135625</v>
      </c>
      <c r="O13" s="43">
        <f t="shared" ref="O13:O58" si="16">IF(F13="","",L13*F13)</f>
        <v>6931.7131199999994</v>
      </c>
      <c r="P13" s="20"/>
      <c r="Q13" s="20"/>
      <c r="R13" s="20"/>
    </row>
    <row r="14" spans="1:18" x14ac:dyDescent="0.55000000000000004">
      <c r="A14" s="7">
        <v>6</v>
      </c>
      <c r="B14" s="4">
        <v>44453</v>
      </c>
      <c r="C14" s="44">
        <v>2</v>
      </c>
      <c r="D14" s="54">
        <v>1.27</v>
      </c>
      <c r="E14" s="55">
        <v>1.5</v>
      </c>
      <c r="F14" s="56">
        <v>-1</v>
      </c>
      <c r="G14" s="20">
        <f t="shared" si="2"/>
        <v>116941.23861646622</v>
      </c>
      <c r="H14" s="20">
        <f t="shared" si="3"/>
        <v>120879.64795235313</v>
      </c>
      <c r="I14" s="20">
        <f t="shared" si="4"/>
        <v>118786.4571664</v>
      </c>
      <c r="J14" s="41">
        <f t="shared" si="11"/>
        <v>3379.4790082785726</v>
      </c>
      <c r="K14" s="42">
        <f t="shared" si="12"/>
        <v>3470.2291278187499</v>
      </c>
      <c r="L14" s="43">
        <f t="shared" si="13"/>
        <v>3673.8079535999996</v>
      </c>
      <c r="M14" s="41">
        <f t="shared" si="14"/>
        <v>4291.9383405137869</v>
      </c>
      <c r="N14" s="42">
        <f t="shared" si="15"/>
        <v>5205.3436917281251</v>
      </c>
      <c r="O14" s="43">
        <f t="shared" si="16"/>
        <v>-3673.8079535999996</v>
      </c>
      <c r="P14" s="20"/>
      <c r="Q14" s="20"/>
      <c r="R14" s="20"/>
    </row>
    <row r="15" spans="1:18" x14ac:dyDescent="0.55000000000000004">
      <c r="A15" s="7">
        <v>7</v>
      </c>
      <c r="B15" s="4">
        <v>44747</v>
      </c>
      <c r="C15" s="44">
        <v>2</v>
      </c>
      <c r="D15" s="54">
        <v>-1</v>
      </c>
      <c r="E15" s="55">
        <v>-1</v>
      </c>
      <c r="F15" s="56">
        <v>-1</v>
      </c>
      <c r="G15" s="20">
        <f t="shared" si="2"/>
        <v>113433.00145797223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3626.3894385705939</v>
      </c>
      <c r="L15" s="43">
        <f t="shared" si="13"/>
        <v>3563.5937149919996</v>
      </c>
      <c r="M15" s="41">
        <f t="shared" si="14"/>
        <v>-3508.2371584939865</v>
      </c>
      <c r="N15" s="42">
        <f t="shared" si="15"/>
        <v>-3626.3894385705939</v>
      </c>
      <c r="O15" s="43">
        <f t="shared" si="16"/>
        <v>-3563.5937149919996</v>
      </c>
      <c r="P15" s="20"/>
      <c r="Q15" s="20"/>
      <c r="R15" s="20"/>
    </row>
    <row r="16" spans="1:18" x14ac:dyDescent="0.55000000000000004">
      <c r="A16" s="7">
        <v>8</v>
      </c>
      <c r="B16" s="4">
        <v>44893</v>
      </c>
      <c r="C16" s="44">
        <v>2</v>
      </c>
      <c r="D16" s="54">
        <v>-1</v>
      </c>
      <c r="E16" s="55">
        <v>-1</v>
      </c>
      <c r="F16" s="56">
        <v>-1</v>
      </c>
      <c r="G16" s="20">
        <f t="shared" si="2"/>
        <v>110030.01141423307</v>
      </c>
      <c r="H16" s="20">
        <f t="shared" si="3"/>
        <v>113735.66075836906</v>
      </c>
      <c r="I16" s="20">
        <f t="shared" si="4"/>
        <v>111766.17754786575</v>
      </c>
      <c r="J16" s="41">
        <f t="shared" si="11"/>
        <v>3402.990043739167</v>
      </c>
      <c r="K16" s="42">
        <f t="shared" si="12"/>
        <v>3517.5977554134761</v>
      </c>
      <c r="L16" s="43">
        <f t="shared" si="13"/>
        <v>3456.6859035422394</v>
      </c>
      <c r="M16" s="41">
        <f t="shared" si="14"/>
        <v>-3402.990043739167</v>
      </c>
      <c r="N16" s="42">
        <f t="shared" si="15"/>
        <v>-3517.5977554134761</v>
      </c>
      <c r="O16" s="43">
        <f t="shared" si="16"/>
        <v>-3456.6859035422394</v>
      </c>
      <c r="P16" s="20"/>
      <c r="Q16" s="20"/>
      <c r="R16" s="20"/>
    </row>
    <row r="17" spans="1:18" x14ac:dyDescent="0.55000000000000004">
      <c r="A17" s="7">
        <v>9</v>
      </c>
      <c r="B17" s="4">
        <v>44924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114222.15484911535</v>
      </c>
      <c r="H17" s="20">
        <f t="shared" si="3"/>
        <v>118853.76549249567</v>
      </c>
      <c r="I17" s="20">
        <f t="shared" si="4"/>
        <v>118472.14820073769</v>
      </c>
      <c r="J17" s="41">
        <f t="shared" si="11"/>
        <v>3300.9003424269922</v>
      </c>
      <c r="K17" s="42">
        <f t="shared" si="12"/>
        <v>3412.0698227510716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5118.1047341266076</v>
      </c>
      <c r="O17" s="43">
        <f t="shared" si="16"/>
        <v>6705.9706528719444</v>
      </c>
      <c r="P17" s="20"/>
      <c r="Q17" s="20"/>
      <c r="R17" s="20"/>
    </row>
    <row r="18" spans="1:18" x14ac:dyDescent="0.55000000000000004">
      <c r="A18" s="7">
        <v>10</v>
      </c>
      <c r="B18" s="4">
        <v>45069</v>
      </c>
      <c r="C18" s="44">
        <v>1</v>
      </c>
      <c r="D18" s="54">
        <v>-1</v>
      </c>
      <c r="E18" s="55">
        <v>-1</v>
      </c>
      <c r="F18" s="56">
        <v>-1</v>
      </c>
      <c r="G18" s="20">
        <f t="shared" si="2"/>
        <v>110795.49020364189</v>
      </c>
      <c r="H18" s="20">
        <f t="shared" si="3"/>
        <v>115288.1525277208</v>
      </c>
      <c r="I18" s="20">
        <f t="shared" si="4"/>
        <v>114917.98375471556</v>
      </c>
      <c r="J18" s="41">
        <f t="shared" si="11"/>
        <v>3426.6646454734605</v>
      </c>
      <c r="K18" s="42">
        <f t="shared" si="12"/>
        <v>3565.6129647748699</v>
      </c>
      <c r="L18" s="43">
        <f t="shared" si="13"/>
        <v>3554.1644460221305</v>
      </c>
      <c r="M18" s="41">
        <f t="shared" si="14"/>
        <v>-3426.6646454734605</v>
      </c>
      <c r="N18" s="42">
        <f t="shared" si="15"/>
        <v>-3565.6129647748699</v>
      </c>
      <c r="O18" s="43">
        <f t="shared" si="16"/>
        <v>-3554.1644460221305</v>
      </c>
      <c r="P18" s="20"/>
      <c r="Q18" s="20"/>
      <c r="R18" s="20"/>
    </row>
    <row r="19" spans="1:18" x14ac:dyDescent="0.55000000000000004">
      <c r="A19" s="7">
        <v>11</v>
      </c>
      <c r="B19" s="4">
        <v>45145</v>
      </c>
      <c r="C19" s="44">
        <v>1</v>
      </c>
      <c r="D19" s="54">
        <v>1.27</v>
      </c>
      <c r="E19" s="55">
        <v>1.5</v>
      </c>
      <c r="F19" s="56">
        <v>2</v>
      </c>
      <c r="G19" s="20">
        <f t="shared" si="2"/>
        <v>115016.79838040065</v>
      </c>
      <c r="H19" s="20">
        <f t="shared" si="3"/>
        <v>120476.11939146824</v>
      </c>
      <c r="I19" s="20">
        <f t="shared" si="4"/>
        <v>121813.06277999849</v>
      </c>
      <c r="J19" s="41">
        <f t="shared" si="11"/>
        <v>3323.8647061092565</v>
      </c>
      <c r="K19" s="42">
        <f t="shared" si="12"/>
        <v>3458.644575831624</v>
      </c>
      <c r="L19" s="43">
        <f t="shared" si="13"/>
        <v>3447.5395126414669</v>
      </c>
      <c r="M19" s="41">
        <f t="shared" si="14"/>
        <v>4221.3081767587555</v>
      </c>
      <c r="N19" s="42">
        <f t="shared" si="15"/>
        <v>5187.966863747436</v>
      </c>
      <c r="O19" s="43">
        <f t="shared" si="16"/>
        <v>6895.0790252829338</v>
      </c>
      <c r="P19" s="20"/>
      <c r="Q19" s="20"/>
      <c r="R19" s="20"/>
    </row>
    <row r="20" spans="1:18" x14ac:dyDescent="0.5500000000000000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>
        <f t="shared" si="11"/>
        <v>3450.5039514120194</v>
      </c>
      <c r="K20" s="42">
        <f t="shared" si="12"/>
        <v>3614.2835817440468</v>
      </c>
      <c r="L20" s="43">
        <f t="shared" si="13"/>
        <v>3654.3918833999546</v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5500000000000000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5500000000000000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5500000000000000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5500000000000000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5500000000000000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5500000000000000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5500000000000000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5500000000000000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5500000000000000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5500000000000000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5500000000000000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5500000000000000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5500000000000000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5500000000000000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5500000000000000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5500000000000000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5500000000000000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5500000000000000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5500000000000000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5500000000000000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5500000000000000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5500000000000000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5500000000000000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5500000000000000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5500000000000000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5500000000000000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5500000000000000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5500000000000000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5500000000000000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5500000000000000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5500000000000000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5500000000000000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5500000000000000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5500000000000000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5500000000000000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5500000000000000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5500000000000000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.5" thickBot="1" x14ac:dyDescent="0.6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.5" thickBot="1" x14ac:dyDescent="0.6">
      <c r="A59" s="7"/>
      <c r="B59" s="86" t="s">
        <v>5</v>
      </c>
      <c r="C59" s="87"/>
      <c r="D59" s="1">
        <f>COUNTIF(D9:D58,1.27)</f>
        <v>7</v>
      </c>
      <c r="E59" s="1">
        <f>COUNTIF(E9:E58,1.5)</f>
        <v>7</v>
      </c>
      <c r="F59" s="6">
        <f>COUNTIF(F9:F58,2)</f>
        <v>6</v>
      </c>
      <c r="G59" s="66">
        <f>M59+G8</f>
        <v>115016.79838040064</v>
      </c>
      <c r="H59" s="18">
        <f>N59+H8</f>
        <v>120476.11939146822</v>
      </c>
      <c r="I59" s="19">
        <f>O59+I8</f>
        <v>121813.06277999851</v>
      </c>
      <c r="J59" s="63" t="s">
        <v>31</v>
      </c>
      <c r="K59" s="64">
        <f>B58-B9</f>
        <v>-44025</v>
      </c>
      <c r="L59" s="65" t="s">
        <v>32</v>
      </c>
      <c r="M59" s="75">
        <f>SUM(M9:M58)</f>
        <v>15016.79838040064</v>
      </c>
      <c r="N59" s="76">
        <f>SUM(N9:N58)</f>
        <v>20476.119391468226</v>
      </c>
      <c r="O59" s="77">
        <f>SUM(O9:O58)</f>
        <v>21813.062779998509</v>
      </c>
    </row>
    <row r="60" spans="1:15" ht="18.5" thickBot="1" x14ac:dyDescent="0.6">
      <c r="A60" s="7"/>
      <c r="B60" s="80" t="s">
        <v>6</v>
      </c>
      <c r="C60" s="81"/>
      <c r="D60" s="1">
        <f>COUNTIF(D9:D58,-1)</f>
        <v>4</v>
      </c>
      <c r="E60" s="1">
        <f>COUNTIF(E9:E58,-1)</f>
        <v>4</v>
      </c>
      <c r="F60" s="6">
        <f>COUNTIF(F9:F58,-1)</f>
        <v>5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8.5" thickBot="1" x14ac:dyDescent="0.6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1.1501679838040064</v>
      </c>
      <c r="H61" s="71">
        <f t="shared" ref="H61" si="21">H59/H8</f>
        <v>1.2047611939146823</v>
      </c>
      <c r="I61" s="72">
        <f>I59/I8</f>
        <v>1.218130627799985</v>
      </c>
      <c r="J61" s="61">
        <f>(G61-100%)*30/K59</f>
        <v>-1.023291201390163E-4</v>
      </c>
      <c r="K61" s="61">
        <f>(H61-100%)*30/K59</f>
        <v>-1.3953062617695557E-4</v>
      </c>
      <c r="L61" s="62">
        <f>(I61-100%)*30/K59</f>
        <v>-1.4864097294717892E-4</v>
      </c>
      <c r="M61" s="8"/>
      <c r="N61" s="2"/>
      <c r="O61" s="9"/>
    </row>
    <row r="62" spans="1:15" ht="18.5" thickBot="1" x14ac:dyDescent="0.6">
      <c r="B62" s="78" t="s">
        <v>4</v>
      </c>
      <c r="C62" s="79"/>
      <c r="D62" s="73">
        <f t="shared" ref="D62:E62" si="22">D59/(D59+D60+D61)</f>
        <v>0.63636363636363635</v>
      </c>
      <c r="E62" s="68">
        <f t="shared" si="22"/>
        <v>0.63636363636363635</v>
      </c>
      <c r="F62" s="69">
        <f>F59/(F59+F60+F61)</f>
        <v>0.54545454545454541</v>
      </c>
    </row>
    <row r="64" spans="1:15" x14ac:dyDescent="0.5500000000000000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Q164"/>
  <sheetViews>
    <sheetView zoomScale="80" zoomScaleNormal="80" workbookViewId="0">
      <selection activeCell="P164" sqref="P164"/>
    </sheetView>
  </sheetViews>
  <sheetFormatPr defaultColWidth="8.08203125" defaultRowHeight="14" x14ac:dyDescent="0.55000000000000004"/>
  <cols>
    <col min="1" max="1" width="6.58203125" style="50" customWidth="1"/>
    <col min="2" max="2" width="7.25" style="49" customWidth="1"/>
    <col min="3" max="6" width="8.08203125" style="49"/>
    <col min="7" max="7" width="8.9140625" style="49" bestFit="1" customWidth="1"/>
    <col min="8" max="9" width="9.9140625" style="49" bestFit="1" customWidth="1"/>
    <col min="10" max="10" width="8.08203125" style="49"/>
    <col min="11" max="11" width="10.83203125" style="49" bestFit="1" customWidth="1"/>
    <col min="12" max="12" width="8.9140625" style="49" bestFit="1" customWidth="1"/>
    <col min="13" max="13" width="10.83203125" style="49" bestFit="1" customWidth="1"/>
    <col min="14" max="14" width="8.08203125" style="49"/>
    <col min="15" max="15" width="9.9140625" style="49" bestFit="1" customWidth="1"/>
    <col min="16" max="17" width="8.9140625" style="49" bestFit="1" customWidth="1"/>
    <col min="18" max="256" width="8.08203125" style="49"/>
    <col min="257" max="257" width="6.58203125" style="49" customWidth="1"/>
    <col min="258" max="258" width="7.25" style="49" customWidth="1"/>
    <col min="259" max="512" width="8.08203125" style="49"/>
    <col min="513" max="513" width="6.58203125" style="49" customWidth="1"/>
    <col min="514" max="514" width="7.25" style="49" customWidth="1"/>
    <col min="515" max="768" width="8.08203125" style="49"/>
    <col min="769" max="769" width="6.58203125" style="49" customWidth="1"/>
    <col min="770" max="770" width="7.25" style="49" customWidth="1"/>
    <col min="771" max="1024" width="8.08203125" style="49"/>
    <col min="1025" max="1025" width="6.58203125" style="49" customWidth="1"/>
    <col min="1026" max="1026" width="7.25" style="49" customWidth="1"/>
    <col min="1027" max="1280" width="8.08203125" style="49"/>
    <col min="1281" max="1281" width="6.58203125" style="49" customWidth="1"/>
    <col min="1282" max="1282" width="7.25" style="49" customWidth="1"/>
    <col min="1283" max="1536" width="8.08203125" style="49"/>
    <col min="1537" max="1537" width="6.58203125" style="49" customWidth="1"/>
    <col min="1538" max="1538" width="7.25" style="49" customWidth="1"/>
    <col min="1539" max="1792" width="8.08203125" style="49"/>
    <col min="1793" max="1793" width="6.58203125" style="49" customWidth="1"/>
    <col min="1794" max="1794" width="7.25" style="49" customWidth="1"/>
    <col min="1795" max="2048" width="8.08203125" style="49"/>
    <col min="2049" max="2049" width="6.58203125" style="49" customWidth="1"/>
    <col min="2050" max="2050" width="7.25" style="49" customWidth="1"/>
    <col min="2051" max="2304" width="8.08203125" style="49"/>
    <col min="2305" max="2305" width="6.58203125" style="49" customWidth="1"/>
    <col min="2306" max="2306" width="7.25" style="49" customWidth="1"/>
    <col min="2307" max="2560" width="8.08203125" style="49"/>
    <col min="2561" max="2561" width="6.58203125" style="49" customWidth="1"/>
    <col min="2562" max="2562" width="7.25" style="49" customWidth="1"/>
    <col min="2563" max="2816" width="8.08203125" style="49"/>
    <col min="2817" max="2817" width="6.58203125" style="49" customWidth="1"/>
    <col min="2818" max="2818" width="7.25" style="49" customWidth="1"/>
    <col min="2819" max="3072" width="8.08203125" style="49"/>
    <col min="3073" max="3073" width="6.58203125" style="49" customWidth="1"/>
    <col min="3074" max="3074" width="7.25" style="49" customWidth="1"/>
    <col min="3075" max="3328" width="8.08203125" style="49"/>
    <col min="3329" max="3329" width="6.58203125" style="49" customWidth="1"/>
    <col min="3330" max="3330" width="7.25" style="49" customWidth="1"/>
    <col min="3331" max="3584" width="8.08203125" style="49"/>
    <col min="3585" max="3585" width="6.58203125" style="49" customWidth="1"/>
    <col min="3586" max="3586" width="7.25" style="49" customWidth="1"/>
    <col min="3587" max="3840" width="8.08203125" style="49"/>
    <col min="3841" max="3841" width="6.58203125" style="49" customWidth="1"/>
    <col min="3842" max="3842" width="7.25" style="49" customWidth="1"/>
    <col min="3843" max="4096" width="8.08203125" style="49"/>
    <col min="4097" max="4097" width="6.58203125" style="49" customWidth="1"/>
    <col min="4098" max="4098" width="7.25" style="49" customWidth="1"/>
    <col min="4099" max="4352" width="8.08203125" style="49"/>
    <col min="4353" max="4353" width="6.58203125" style="49" customWidth="1"/>
    <col min="4354" max="4354" width="7.25" style="49" customWidth="1"/>
    <col min="4355" max="4608" width="8.08203125" style="49"/>
    <col min="4609" max="4609" width="6.58203125" style="49" customWidth="1"/>
    <col min="4610" max="4610" width="7.25" style="49" customWidth="1"/>
    <col min="4611" max="4864" width="8.08203125" style="49"/>
    <col min="4865" max="4865" width="6.58203125" style="49" customWidth="1"/>
    <col min="4866" max="4866" width="7.25" style="49" customWidth="1"/>
    <col min="4867" max="5120" width="8.08203125" style="49"/>
    <col min="5121" max="5121" width="6.58203125" style="49" customWidth="1"/>
    <col min="5122" max="5122" width="7.25" style="49" customWidth="1"/>
    <col min="5123" max="5376" width="8.08203125" style="49"/>
    <col min="5377" max="5377" width="6.58203125" style="49" customWidth="1"/>
    <col min="5378" max="5378" width="7.25" style="49" customWidth="1"/>
    <col min="5379" max="5632" width="8.08203125" style="49"/>
    <col min="5633" max="5633" width="6.58203125" style="49" customWidth="1"/>
    <col min="5634" max="5634" width="7.25" style="49" customWidth="1"/>
    <col min="5635" max="5888" width="8.08203125" style="49"/>
    <col min="5889" max="5889" width="6.58203125" style="49" customWidth="1"/>
    <col min="5890" max="5890" width="7.25" style="49" customWidth="1"/>
    <col min="5891" max="6144" width="8.08203125" style="49"/>
    <col min="6145" max="6145" width="6.58203125" style="49" customWidth="1"/>
    <col min="6146" max="6146" width="7.25" style="49" customWidth="1"/>
    <col min="6147" max="6400" width="8.08203125" style="49"/>
    <col min="6401" max="6401" width="6.58203125" style="49" customWidth="1"/>
    <col min="6402" max="6402" width="7.25" style="49" customWidth="1"/>
    <col min="6403" max="6656" width="8.08203125" style="49"/>
    <col min="6657" max="6657" width="6.58203125" style="49" customWidth="1"/>
    <col min="6658" max="6658" width="7.25" style="49" customWidth="1"/>
    <col min="6659" max="6912" width="8.08203125" style="49"/>
    <col min="6913" max="6913" width="6.58203125" style="49" customWidth="1"/>
    <col min="6914" max="6914" width="7.25" style="49" customWidth="1"/>
    <col min="6915" max="7168" width="8.08203125" style="49"/>
    <col min="7169" max="7169" width="6.58203125" style="49" customWidth="1"/>
    <col min="7170" max="7170" width="7.25" style="49" customWidth="1"/>
    <col min="7171" max="7424" width="8.08203125" style="49"/>
    <col min="7425" max="7425" width="6.58203125" style="49" customWidth="1"/>
    <col min="7426" max="7426" width="7.25" style="49" customWidth="1"/>
    <col min="7427" max="7680" width="8.08203125" style="49"/>
    <col min="7681" max="7681" width="6.58203125" style="49" customWidth="1"/>
    <col min="7682" max="7682" width="7.25" style="49" customWidth="1"/>
    <col min="7683" max="7936" width="8.08203125" style="49"/>
    <col min="7937" max="7937" width="6.58203125" style="49" customWidth="1"/>
    <col min="7938" max="7938" width="7.25" style="49" customWidth="1"/>
    <col min="7939" max="8192" width="8.08203125" style="49"/>
    <col min="8193" max="8193" width="6.58203125" style="49" customWidth="1"/>
    <col min="8194" max="8194" width="7.25" style="49" customWidth="1"/>
    <col min="8195" max="8448" width="8.08203125" style="49"/>
    <col min="8449" max="8449" width="6.58203125" style="49" customWidth="1"/>
    <col min="8450" max="8450" width="7.25" style="49" customWidth="1"/>
    <col min="8451" max="8704" width="8.08203125" style="49"/>
    <col min="8705" max="8705" width="6.58203125" style="49" customWidth="1"/>
    <col min="8706" max="8706" width="7.25" style="49" customWidth="1"/>
    <col min="8707" max="8960" width="8.08203125" style="49"/>
    <col min="8961" max="8961" width="6.58203125" style="49" customWidth="1"/>
    <col min="8962" max="8962" width="7.25" style="49" customWidth="1"/>
    <col min="8963" max="9216" width="8.08203125" style="49"/>
    <col min="9217" max="9217" width="6.58203125" style="49" customWidth="1"/>
    <col min="9218" max="9218" width="7.25" style="49" customWidth="1"/>
    <col min="9219" max="9472" width="8.08203125" style="49"/>
    <col min="9473" max="9473" width="6.58203125" style="49" customWidth="1"/>
    <col min="9474" max="9474" width="7.25" style="49" customWidth="1"/>
    <col min="9475" max="9728" width="8.08203125" style="49"/>
    <col min="9729" max="9729" width="6.58203125" style="49" customWidth="1"/>
    <col min="9730" max="9730" width="7.25" style="49" customWidth="1"/>
    <col min="9731" max="9984" width="8.08203125" style="49"/>
    <col min="9985" max="9985" width="6.58203125" style="49" customWidth="1"/>
    <col min="9986" max="9986" width="7.25" style="49" customWidth="1"/>
    <col min="9987" max="10240" width="8.08203125" style="49"/>
    <col min="10241" max="10241" width="6.58203125" style="49" customWidth="1"/>
    <col min="10242" max="10242" width="7.25" style="49" customWidth="1"/>
    <col min="10243" max="10496" width="8.08203125" style="49"/>
    <col min="10497" max="10497" width="6.58203125" style="49" customWidth="1"/>
    <col min="10498" max="10498" width="7.25" style="49" customWidth="1"/>
    <col min="10499" max="10752" width="8.08203125" style="49"/>
    <col min="10753" max="10753" width="6.58203125" style="49" customWidth="1"/>
    <col min="10754" max="10754" width="7.25" style="49" customWidth="1"/>
    <col min="10755" max="11008" width="8.08203125" style="49"/>
    <col min="11009" max="11009" width="6.58203125" style="49" customWidth="1"/>
    <col min="11010" max="11010" width="7.25" style="49" customWidth="1"/>
    <col min="11011" max="11264" width="8.08203125" style="49"/>
    <col min="11265" max="11265" width="6.58203125" style="49" customWidth="1"/>
    <col min="11266" max="11266" width="7.25" style="49" customWidth="1"/>
    <col min="11267" max="11520" width="8.08203125" style="49"/>
    <col min="11521" max="11521" width="6.58203125" style="49" customWidth="1"/>
    <col min="11522" max="11522" width="7.25" style="49" customWidth="1"/>
    <col min="11523" max="11776" width="8.08203125" style="49"/>
    <col min="11777" max="11777" width="6.58203125" style="49" customWidth="1"/>
    <col min="11778" max="11778" width="7.25" style="49" customWidth="1"/>
    <col min="11779" max="12032" width="8.08203125" style="49"/>
    <col min="12033" max="12033" width="6.58203125" style="49" customWidth="1"/>
    <col min="12034" max="12034" width="7.25" style="49" customWidth="1"/>
    <col min="12035" max="12288" width="8.08203125" style="49"/>
    <col min="12289" max="12289" width="6.58203125" style="49" customWidth="1"/>
    <col min="12290" max="12290" width="7.25" style="49" customWidth="1"/>
    <col min="12291" max="12544" width="8.08203125" style="49"/>
    <col min="12545" max="12545" width="6.58203125" style="49" customWidth="1"/>
    <col min="12546" max="12546" width="7.25" style="49" customWidth="1"/>
    <col min="12547" max="12800" width="8.08203125" style="49"/>
    <col min="12801" max="12801" width="6.58203125" style="49" customWidth="1"/>
    <col min="12802" max="12802" width="7.25" style="49" customWidth="1"/>
    <col min="12803" max="13056" width="8.08203125" style="49"/>
    <col min="13057" max="13057" width="6.58203125" style="49" customWidth="1"/>
    <col min="13058" max="13058" width="7.25" style="49" customWidth="1"/>
    <col min="13059" max="13312" width="8.08203125" style="49"/>
    <col min="13313" max="13313" width="6.58203125" style="49" customWidth="1"/>
    <col min="13314" max="13314" width="7.25" style="49" customWidth="1"/>
    <col min="13315" max="13568" width="8.08203125" style="49"/>
    <col min="13569" max="13569" width="6.58203125" style="49" customWidth="1"/>
    <col min="13570" max="13570" width="7.25" style="49" customWidth="1"/>
    <col min="13571" max="13824" width="8.08203125" style="49"/>
    <col min="13825" max="13825" width="6.58203125" style="49" customWidth="1"/>
    <col min="13826" max="13826" width="7.25" style="49" customWidth="1"/>
    <col min="13827" max="14080" width="8.08203125" style="49"/>
    <col min="14081" max="14081" width="6.58203125" style="49" customWidth="1"/>
    <col min="14082" max="14082" width="7.25" style="49" customWidth="1"/>
    <col min="14083" max="14336" width="8.08203125" style="49"/>
    <col min="14337" max="14337" width="6.58203125" style="49" customWidth="1"/>
    <col min="14338" max="14338" width="7.25" style="49" customWidth="1"/>
    <col min="14339" max="14592" width="8.08203125" style="49"/>
    <col min="14593" max="14593" width="6.58203125" style="49" customWidth="1"/>
    <col min="14594" max="14594" width="7.25" style="49" customWidth="1"/>
    <col min="14595" max="14848" width="8.08203125" style="49"/>
    <col min="14849" max="14849" width="6.58203125" style="49" customWidth="1"/>
    <col min="14850" max="14850" width="7.25" style="49" customWidth="1"/>
    <col min="14851" max="15104" width="8.08203125" style="49"/>
    <col min="15105" max="15105" width="6.58203125" style="49" customWidth="1"/>
    <col min="15106" max="15106" width="7.25" style="49" customWidth="1"/>
    <col min="15107" max="15360" width="8.08203125" style="49"/>
    <col min="15361" max="15361" width="6.58203125" style="49" customWidth="1"/>
    <col min="15362" max="15362" width="7.25" style="49" customWidth="1"/>
    <col min="15363" max="15616" width="8.08203125" style="49"/>
    <col min="15617" max="15617" width="6.58203125" style="49" customWidth="1"/>
    <col min="15618" max="15618" width="7.25" style="49" customWidth="1"/>
    <col min="15619" max="15872" width="8.08203125" style="49"/>
    <col min="15873" max="15873" width="6.58203125" style="49" customWidth="1"/>
    <col min="15874" max="15874" width="7.25" style="49" customWidth="1"/>
    <col min="15875" max="16128" width="8.08203125" style="49"/>
    <col min="16129" max="16129" width="6.58203125" style="49" customWidth="1"/>
    <col min="16130" max="16130" width="7.25" style="49" customWidth="1"/>
    <col min="16131" max="16384" width="8.08203125" style="49"/>
  </cols>
  <sheetData>
    <row r="1" spans="1:13" x14ac:dyDescent="0.55000000000000004">
      <c r="A1" s="50" t="s">
        <v>38</v>
      </c>
      <c r="B1" s="49" t="s">
        <v>39</v>
      </c>
      <c r="C1" s="92" t="s">
        <v>40</v>
      </c>
    </row>
    <row r="3" spans="1:13" x14ac:dyDescent="0.55000000000000004">
      <c r="H3" s="49" t="s">
        <v>41</v>
      </c>
      <c r="I3" s="93">
        <v>44025</v>
      </c>
      <c r="L3" s="49" t="s">
        <v>42</v>
      </c>
      <c r="M3" s="93">
        <v>44071</v>
      </c>
    </row>
    <row r="36" spans="6:17" x14ac:dyDescent="0.55000000000000004">
      <c r="F36" s="49" t="s">
        <v>43</v>
      </c>
      <c r="G36" s="93">
        <v>44232</v>
      </c>
      <c r="P36" s="49" t="s">
        <v>44</v>
      </c>
      <c r="Q36" s="93">
        <v>44322</v>
      </c>
    </row>
    <row r="68" spans="8:15" x14ac:dyDescent="0.55000000000000004">
      <c r="H68" s="49" t="s">
        <v>45</v>
      </c>
      <c r="I68" s="93">
        <v>44390</v>
      </c>
      <c r="N68" s="49" t="s">
        <v>46</v>
      </c>
      <c r="O68" s="93">
        <v>44453</v>
      </c>
    </row>
    <row r="100" spans="11:12" x14ac:dyDescent="0.55000000000000004">
      <c r="K100" s="49" t="s">
        <v>47</v>
      </c>
      <c r="L100" s="93">
        <v>44747</v>
      </c>
    </row>
    <row r="132" spans="10:13" x14ac:dyDescent="0.55000000000000004">
      <c r="J132" s="49" t="s">
        <v>48</v>
      </c>
      <c r="K132" s="93">
        <v>44893</v>
      </c>
      <c r="L132" s="49" t="s">
        <v>49</v>
      </c>
      <c r="M132" s="93">
        <v>44924</v>
      </c>
    </row>
    <row r="164" spans="7:16" x14ac:dyDescent="0.55000000000000004">
      <c r="G164" s="49" t="s">
        <v>50</v>
      </c>
      <c r="H164" s="93">
        <v>45069</v>
      </c>
      <c r="O164" s="49" t="s">
        <v>51</v>
      </c>
      <c r="P164" s="93">
        <v>45145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08203125" defaultRowHeight="13" x14ac:dyDescent="0.55000000000000004"/>
  <cols>
    <col min="1" max="16384" width="8.08203125" style="49"/>
  </cols>
  <sheetData>
    <row r="1" spans="1:10" x14ac:dyDescent="0.55000000000000004">
      <c r="A1" s="49" t="s">
        <v>26</v>
      </c>
    </row>
    <row r="2" spans="1:10" x14ac:dyDescent="0.55000000000000004">
      <c r="A2" s="88" t="s">
        <v>52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5500000000000000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5500000000000000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5500000000000000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5500000000000000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5500000000000000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5500000000000000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5500000000000000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55000000000000004">
      <c r="A11" s="49" t="s">
        <v>27</v>
      </c>
    </row>
    <row r="12" spans="1:10" x14ac:dyDescent="0.55000000000000004">
      <c r="A12" s="90" t="s">
        <v>53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5500000000000000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5500000000000000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5500000000000000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5500000000000000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5500000000000000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5500000000000000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5500000000000000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55000000000000004">
      <c r="A21" s="49" t="s">
        <v>28</v>
      </c>
    </row>
    <row r="22" spans="1:10" x14ac:dyDescent="0.55000000000000004">
      <c r="A22" s="90" t="s">
        <v>54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5500000000000000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5500000000000000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5500000000000000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5500000000000000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5500000000000000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5500000000000000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5500000000000000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55000000000000004">
      <c r="A2" s="32"/>
      <c r="B2" s="30"/>
      <c r="C2" s="30"/>
      <c r="D2" s="31"/>
      <c r="E2" s="30"/>
      <c r="F2" s="31"/>
      <c r="G2" s="30"/>
      <c r="H2" s="31"/>
    </row>
    <row r="3" spans="1:8" x14ac:dyDescent="0.5500000000000000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5500000000000000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5500000000000000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5500000000000000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5500000000000000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5500000000000000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5500000000000000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5500000000000000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5500000000000000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5500000000000000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宏之 髙浦</cp:lastModifiedBy>
  <dcterms:created xsi:type="dcterms:W3CDTF">2020-09-18T03:10:57Z</dcterms:created>
  <dcterms:modified xsi:type="dcterms:W3CDTF">2023-10-17T13:53:06Z</dcterms:modified>
</cp:coreProperties>
</file>