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c563bfccff85e5/Documents/"/>
    </mc:Choice>
  </mc:AlternateContent>
  <xr:revisionPtr revIDLastSave="6" documentId="8_{80F69C9D-0F22-4A2F-AA06-5D60409C5ABD}" xr6:coauthVersionLast="47" xr6:coauthVersionMax="47" xr10:uidLastSave="{592B7EAA-B025-4FFB-B3EE-E208681E0BB1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<sst xmlns="http://schemas.openxmlformats.org/spreadsheetml/2006/main" count="104" uniqueCount="91">
  <si>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</si>
  <si>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</si>
  <si>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</si>
  <si>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</si>
  <si>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</si>
  <si>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</si>
  <si>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</si>
  <si>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</si>
  <si>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</si>
  <si>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</si>
  <si>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</si>
  <si>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</si>
  <si>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</si>
  <si>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</si>
  <si>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</si>
  <si>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</si>
  <si>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</si>
  <si>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</si>
  <si>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</si>
  <si>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</si>
  <si>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</si>
  <si>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</si>
  <si>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</si>
  <si>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</si>
  <si>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</si>
  <si>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</si>
  <si>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</si>
  <si>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</si>
  <si>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</si>
  <si>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</si>
  <si>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</si>
  <si>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</si>
  <si>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</si>
  <si>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</si>
  <si>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</si>
  <si>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AUDUSD</t>
    <phoneticPr fontId="1"/>
  </si>
  <si>
    <t>日足</t>
    <rPh sb="0" eb="1">
      <t>ヒ</t>
    </rPh>
    <rPh sb="1" eb="2">
      <t>アシ</t>
    </rPh>
    <phoneticPr fontId="1"/>
  </si>
  <si>
    <t>2019.10.16</t>
    <phoneticPr fontId="1"/>
  </si>
  <si>
    <t>2019.10.25</t>
    <phoneticPr fontId="1"/>
  </si>
  <si>
    <t>2019.12.10</t>
    <phoneticPr fontId="1"/>
  </si>
  <si>
    <t>2020.01.23</t>
    <phoneticPr fontId="1"/>
  </si>
  <si>
    <t>2020.03.09</t>
    <phoneticPr fontId="1"/>
  </si>
  <si>
    <t>2020.04.16</t>
    <phoneticPr fontId="1"/>
  </si>
  <si>
    <t>2020.04.24</t>
    <phoneticPr fontId="1"/>
  </si>
  <si>
    <t>2020.05.14</t>
    <phoneticPr fontId="1"/>
  </si>
  <si>
    <t>2020.06.19</t>
    <phoneticPr fontId="1"/>
  </si>
  <si>
    <t>損切</t>
    <rPh sb="0" eb="2">
      <t>ソンギリ</t>
    </rPh>
    <phoneticPr fontId="1"/>
  </si>
  <si>
    <t>2020.07.01</t>
    <phoneticPr fontId="1"/>
  </si>
  <si>
    <t>2020.07.10</t>
    <phoneticPr fontId="1"/>
  </si>
  <si>
    <t>2020.08.20</t>
    <phoneticPr fontId="1"/>
  </si>
  <si>
    <t>2020.09.04</t>
    <phoneticPr fontId="1"/>
  </si>
  <si>
    <t>2020.11.23</t>
    <phoneticPr fontId="1"/>
  </si>
  <si>
    <t>2020.12.07</t>
    <phoneticPr fontId="1"/>
  </si>
  <si>
    <t>2020.11.04</t>
    <phoneticPr fontId="1"/>
  </si>
  <si>
    <t>2.0到達まで30本のローソク足</t>
    <rPh sb="3" eb="5">
      <t>トウタツ</t>
    </rPh>
    <rPh sb="9" eb="10">
      <t>ホン</t>
    </rPh>
    <rPh sb="15" eb="16">
      <t>アシ</t>
    </rPh>
    <phoneticPr fontId="1"/>
  </si>
  <si>
    <t>5.0到達まで27本のローソク足</t>
    <rPh sb="3" eb="5">
      <t>トウタツ</t>
    </rPh>
    <rPh sb="9" eb="10">
      <t>ホン</t>
    </rPh>
    <rPh sb="15" eb="16">
      <t>アシ</t>
    </rPh>
    <phoneticPr fontId="1"/>
  </si>
  <si>
    <t>2020.12.21</t>
    <phoneticPr fontId="1"/>
  </si>
  <si>
    <t>2021.01.25</t>
    <phoneticPr fontId="1"/>
  </si>
  <si>
    <t>損切、移動平均線が横ばい状態</t>
    <rPh sb="0" eb="2">
      <t>ソンギリ</t>
    </rPh>
    <rPh sb="3" eb="8">
      <t>イドウヘイキンセン</t>
    </rPh>
    <rPh sb="9" eb="10">
      <t>ヨコ</t>
    </rPh>
    <rPh sb="12" eb="14">
      <t>ジョウタイ</t>
    </rPh>
    <phoneticPr fontId="1"/>
  </si>
  <si>
    <t>2021.02.17</t>
    <phoneticPr fontId="1"/>
  </si>
  <si>
    <t>2021.06.14</t>
    <phoneticPr fontId="1"/>
  </si>
  <si>
    <t>2021.06.28</t>
    <phoneticPr fontId="1"/>
  </si>
  <si>
    <t>2021.07.07</t>
    <phoneticPr fontId="1"/>
  </si>
  <si>
    <t>5.0到達まで32本のローソク足</t>
    <rPh sb="3" eb="5">
      <t>トウタツ</t>
    </rPh>
    <rPh sb="9" eb="10">
      <t>ホン</t>
    </rPh>
    <rPh sb="15" eb="16">
      <t>アシ</t>
    </rPh>
    <phoneticPr fontId="1"/>
  </si>
  <si>
    <t>2021.08.11</t>
    <phoneticPr fontId="1"/>
  </si>
  <si>
    <t>2021.10.16</t>
    <phoneticPr fontId="1"/>
  </si>
  <si>
    <t>2021.11.03</t>
    <phoneticPr fontId="1"/>
  </si>
  <si>
    <t>2022.04.13</t>
    <phoneticPr fontId="1"/>
  </si>
  <si>
    <t>5.0到達まで18本のローソク足</t>
    <rPh sb="3" eb="5">
      <t>トウタツ</t>
    </rPh>
    <rPh sb="9" eb="10">
      <t>ホン</t>
    </rPh>
    <rPh sb="15" eb="16">
      <t>アシ</t>
    </rPh>
    <phoneticPr fontId="1"/>
  </si>
  <si>
    <t>5.0に到達まで12本のローソク足</t>
    <rPh sb="4" eb="6">
      <t>トウタツ</t>
    </rPh>
    <rPh sb="10" eb="11">
      <t>ホン</t>
    </rPh>
    <rPh sb="16" eb="17">
      <t>アシ</t>
    </rPh>
    <phoneticPr fontId="1"/>
  </si>
  <si>
    <t>2020.05.20</t>
    <phoneticPr fontId="1"/>
  </si>
  <si>
    <t>2020.06.10</t>
    <phoneticPr fontId="1"/>
  </si>
  <si>
    <t>大陰線後の上ひげを付けたローソク足</t>
    <rPh sb="0" eb="3">
      <t>ダイインセン</t>
    </rPh>
    <rPh sb="3" eb="4">
      <t>ゴ</t>
    </rPh>
    <rPh sb="5" eb="6">
      <t>ウワ</t>
    </rPh>
    <rPh sb="9" eb="10">
      <t>ツ</t>
    </rPh>
    <rPh sb="16" eb="17">
      <t>アシ</t>
    </rPh>
    <phoneticPr fontId="1"/>
  </si>
  <si>
    <t>2022.08.04</t>
    <phoneticPr fontId="1"/>
  </si>
  <si>
    <t>2022.08.31</t>
    <phoneticPr fontId="1"/>
  </si>
  <si>
    <t>2022.09.20</t>
    <phoneticPr fontId="1"/>
  </si>
  <si>
    <t>2022.10.04</t>
    <phoneticPr fontId="1"/>
  </si>
  <si>
    <t>2023.01.19</t>
    <phoneticPr fontId="1"/>
  </si>
  <si>
    <t>2023.02.16</t>
    <phoneticPr fontId="1"/>
  </si>
  <si>
    <t>10SA20SAが下降方向に傾いている</t>
    <rPh sb="9" eb="11">
      <t>カコウ</t>
    </rPh>
    <rPh sb="11" eb="13">
      <t>ホウコウ</t>
    </rPh>
    <rPh sb="14" eb="15">
      <t>カタム</t>
    </rPh>
    <phoneticPr fontId="1"/>
  </si>
  <si>
    <t>2023.03.29</t>
    <phoneticPr fontId="1"/>
  </si>
  <si>
    <t>10SAは上昇方向20SAは下降方向にそれぞれ傾いているため損切</t>
    <rPh sb="5" eb="7">
      <t>ジョウショウ</t>
    </rPh>
    <rPh sb="7" eb="9">
      <t>ホウコウ</t>
    </rPh>
    <rPh sb="14" eb="16">
      <t>カコウ</t>
    </rPh>
    <rPh sb="16" eb="18">
      <t>ホウコウ</t>
    </rPh>
    <rPh sb="23" eb="24">
      <t>カタム</t>
    </rPh>
    <rPh sb="30" eb="32">
      <t>ソンギリ</t>
    </rPh>
    <phoneticPr fontId="1"/>
  </si>
  <si>
    <t>2023.05.04</t>
    <phoneticPr fontId="1"/>
  </si>
  <si>
    <t>2023.05.22</t>
    <phoneticPr fontId="1"/>
  </si>
  <si>
    <t>2023.09.18</t>
    <phoneticPr fontId="1"/>
  </si>
  <si>
    <t>2023.09.26</t>
    <phoneticPr fontId="1"/>
  </si>
  <si>
    <t>2023.09.29</t>
    <phoneticPr fontId="1"/>
  </si>
  <si>
    <t>比較的に分かり易いPBが多く存在し、エントリーし易い印象です。5.0到達までに２週間から１ヶ月近くかかっておりました。</t>
    <rPh sb="0" eb="3">
      <t>ヒカクテキ</t>
    </rPh>
    <rPh sb="4" eb="5">
      <t>ワ</t>
    </rPh>
    <rPh sb="7" eb="8">
      <t>ヤス</t>
    </rPh>
    <rPh sb="12" eb="13">
      <t>オオ</t>
    </rPh>
    <rPh sb="14" eb="16">
      <t>ソンザイ</t>
    </rPh>
    <rPh sb="24" eb="25">
      <t>ヤス</t>
    </rPh>
    <rPh sb="26" eb="28">
      <t>インショウ</t>
    </rPh>
    <rPh sb="34" eb="36">
      <t>トウタツ</t>
    </rPh>
    <rPh sb="40" eb="42">
      <t>シュウカン</t>
    </rPh>
    <rPh sb="46" eb="47">
      <t>ゲツ</t>
    </rPh>
    <rPh sb="47" eb="48">
      <t>チカ</t>
    </rPh>
    <phoneticPr fontId="1"/>
  </si>
  <si>
    <t>10SMA,20SMAの傾きに注意しながらエントリーすることで、勝率が上がると思いました。</t>
    <rPh sb="12" eb="13">
      <t>カタム</t>
    </rPh>
    <rPh sb="15" eb="17">
      <t>チュウイ</t>
    </rPh>
    <rPh sb="32" eb="34">
      <t>ショウリツ</t>
    </rPh>
    <rPh sb="35" eb="36">
      <t>ア</t>
    </rPh>
    <rPh sb="39" eb="40">
      <t>オモ</t>
    </rPh>
    <phoneticPr fontId="1"/>
  </si>
  <si>
    <t>分かり易いPBが多く発生しており、エントリーし易い通貨ペアと思いました。</t>
    <rPh sb="0" eb="1">
      <t>ワ</t>
    </rPh>
    <rPh sb="3" eb="4">
      <t>ヤス</t>
    </rPh>
    <rPh sb="8" eb="9">
      <t>オオ</t>
    </rPh>
    <rPh sb="10" eb="12">
      <t>ハッセイ</t>
    </rPh>
    <rPh sb="23" eb="24">
      <t>ヤス</t>
    </rPh>
    <rPh sb="25" eb="27">
      <t>ツウカ</t>
    </rPh>
    <rPh sb="30" eb="31">
      <t>オモ</t>
    </rPh>
    <phoneticPr fontId="1"/>
  </si>
  <si>
    <t>AUD/USD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</si>
</sst>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Font="1" applyFill="1" applyBorder="1">
      <alignment vertical="center"/>
    </xf>
    <xf numFmtId="177" fontId="0" fillId="0" borderId="0" xfId="0" applyNumberFormat="1" applyFill="1">
      <alignment vertical="center"/>
    </xf>
    <xf numFmtId="176" fontId="0" fillId="0" borderId="12" xfId="0" applyNumberForma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21015</xdr:colOff>
      <xdr:row>0</xdr:row>
      <xdr:rowOff>0</xdr:rowOff>
    </xdr:from>
    <xdr:to>
      <xdr:col>36</xdr:col>
      <xdr:colOff>128684</xdr:colOff>
      <xdr:row>73</xdr:row>
      <xdr:rowOff>10620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F3C648F-6ACF-BD7F-DE78-CD3405E3D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15" y="0"/>
          <a:ext cx="22205669" cy="13047964"/>
        </a:xfrm>
        <a:prstGeom prst="rect">
          <a:avLst/>
        </a:prstGeom>
      </xdr:spPr>
    </xdr:pic>
    <xdr:clientData/>
  </xdr:twoCellAnchor>
  <xdr:twoCellAnchor editAs="oneCell">
    <xdr:from>
      <xdr:col>0</xdr:col>
      <xdr:colOff>63499</xdr:colOff>
      <xdr:row>58</xdr:row>
      <xdr:rowOff>59531</xdr:rowOff>
    </xdr:from>
    <xdr:to>
      <xdr:col>35</xdr:col>
      <xdr:colOff>616839</xdr:colOff>
      <xdr:row>127</xdr:row>
      <xdr:rowOff>129684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EF96A86-A8DC-6AE0-29FA-55F30D303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499" y="10417969"/>
          <a:ext cx="22032215" cy="12393121"/>
        </a:xfrm>
        <a:prstGeom prst="rect">
          <a:avLst/>
        </a:prstGeom>
      </xdr:spPr>
    </xdr:pic>
    <xdr:clientData/>
  </xdr:twoCellAnchor>
  <xdr:twoCellAnchor editAs="oneCell">
    <xdr:from>
      <xdr:col>0</xdr:col>
      <xdr:colOff>71437</xdr:colOff>
      <xdr:row>113</xdr:row>
      <xdr:rowOff>171897</xdr:rowOff>
    </xdr:from>
    <xdr:to>
      <xdr:col>35</xdr:col>
      <xdr:colOff>509683</xdr:colOff>
      <xdr:row>182</xdr:row>
      <xdr:rowOff>177308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340A7AD-FF1A-3FDA-DD54-ECBF5BE3CC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437" y="20352991"/>
          <a:ext cx="21917121" cy="12328380"/>
        </a:xfrm>
        <a:prstGeom prst="rect">
          <a:avLst/>
        </a:prstGeom>
      </xdr:spPr>
    </xdr:pic>
    <xdr:clientData/>
  </xdr:twoCellAnchor>
  <xdr:twoCellAnchor editAs="oneCell">
    <xdr:from>
      <xdr:col>0</xdr:col>
      <xdr:colOff>59531</xdr:colOff>
      <xdr:row>169</xdr:row>
      <xdr:rowOff>25299</xdr:rowOff>
    </xdr:from>
    <xdr:to>
      <xdr:col>36</xdr:col>
      <xdr:colOff>33433</xdr:colOff>
      <xdr:row>238</xdr:row>
      <xdr:rowOff>117775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33AC9A1C-E69C-58CF-0131-3DBDCB42A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9531" y="30207643"/>
          <a:ext cx="22071902" cy="12415445"/>
        </a:xfrm>
        <a:prstGeom prst="rect">
          <a:avLst/>
        </a:prstGeom>
      </xdr:spPr>
    </xdr:pic>
    <xdr:clientData/>
  </xdr:twoCellAnchor>
  <xdr:twoCellAnchor editAs="oneCell">
    <xdr:from>
      <xdr:col>0</xdr:col>
      <xdr:colOff>71439</xdr:colOff>
      <xdr:row>224</xdr:row>
      <xdr:rowOff>126504</xdr:rowOff>
    </xdr:from>
    <xdr:to>
      <xdr:col>35</xdr:col>
      <xdr:colOff>569216</xdr:colOff>
      <xdr:row>293</xdr:row>
      <xdr:rowOff>165402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2BD8B124-5F31-0869-E379-A9E00724B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1439" y="40131504"/>
          <a:ext cx="21976652" cy="12361867"/>
        </a:xfrm>
        <a:prstGeom prst="rect">
          <a:avLst/>
        </a:prstGeom>
      </xdr:spPr>
    </xdr:pic>
    <xdr:clientData/>
  </xdr:twoCellAnchor>
  <xdr:twoCellAnchor editAs="oneCell">
    <xdr:from>
      <xdr:col>0</xdr:col>
      <xdr:colOff>39684</xdr:colOff>
      <xdr:row>280</xdr:row>
      <xdr:rowOff>11906</xdr:rowOff>
    </xdr:from>
    <xdr:to>
      <xdr:col>35</xdr:col>
      <xdr:colOff>593027</xdr:colOff>
      <xdr:row>349</xdr:row>
      <xdr:rowOff>82059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6686A7D4-9DAE-6BA7-FF18-C4049700F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9684" y="50018156"/>
          <a:ext cx="22032218" cy="123931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48" activePane="bottomRight" state="frozen"/>
      <selection pane="topRight" activeCell="B1" sqref="B1"/>
      <selection pane="bottomLeft" activeCell="A9" sqref="A9"/>
      <selection pane="bottomRight" activeCell="G48" sqref="G4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78" t="s">
        <v>3</v>
      </c>
      <c r="H6" s="79"/>
      <c r="I6" s="85"/>
      <c r="J6" s="78" t="s">
        <v>22</v>
      </c>
      <c r="K6" s="79"/>
      <c r="L6" s="85"/>
      <c r="M6" s="78" t="s">
        <v>23</v>
      </c>
      <c r="N6" s="79"/>
      <c r="O6" s="85"/>
    </row>
    <row r="7" spans="1:18" ht="19.5" thickBot="1" x14ac:dyDescent="0.45">
      <c r="A7" s="25"/>
      <c r="B7" s="25" t="s">
        <v>2</v>
      </c>
      <c r="C7" s="60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22</v>
      </c>
      <c r="K8" s="83"/>
      <c r="L8" s="84"/>
      <c r="M8" s="82"/>
      <c r="N8" s="83"/>
      <c r="O8" s="84"/>
    </row>
    <row r="9" spans="1:18" x14ac:dyDescent="0.4">
      <c r="A9" s="7">
        <v>1</v>
      </c>
      <c r="B9" s="21" t="s">
        <v>37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38</v>
      </c>
      <c r="C10" s="44">
        <v>2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4">
        <v>1.27</v>
      </c>
      <c r="E11" s="55">
        <v>1.5</v>
      </c>
      <c r="F11" s="92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 t="s">
        <v>40</v>
      </c>
      <c r="C12" s="44">
        <v>2</v>
      </c>
      <c r="D12" s="54">
        <v>1.27</v>
      </c>
      <c r="E12" s="55">
        <v>1.5</v>
      </c>
      <c r="F12" s="92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 t="s">
        <v>41</v>
      </c>
      <c r="C13" s="44">
        <v>2</v>
      </c>
      <c r="D13" s="54">
        <v>1.27</v>
      </c>
      <c r="E13" s="55">
        <v>1.5</v>
      </c>
      <c r="F13" s="74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 t="s">
        <v>42</v>
      </c>
      <c r="C14" s="44">
        <v>1</v>
      </c>
      <c r="D14" s="54">
        <v>-1</v>
      </c>
      <c r="E14" s="55">
        <v>0</v>
      </c>
      <c r="F14" s="56">
        <v>0</v>
      </c>
      <c r="G14" s="20">
        <f t="shared" si="2"/>
        <v>116941.23861646622</v>
      </c>
      <c r="H14" s="20">
        <f t="shared" si="3"/>
        <v>124618.19376531249</v>
      </c>
      <c r="I14" s="20">
        <f t="shared" si="4"/>
        <v>133822.55776000003</v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>
        <f t="shared" si="14"/>
        <v>-3616.7393386535941</v>
      </c>
      <c r="N14" s="42">
        <f t="shared" si="15"/>
        <v>0</v>
      </c>
      <c r="O14" s="43">
        <f t="shared" si="16"/>
        <v>0</v>
      </c>
      <c r="P14" s="20" t="s">
        <v>46</v>
      </c>
      <c r="Q14" s="20"/>
      <c r="R14" s="20"/>
    </row>
    <row r="15" spans="1:18" x14ac:dyDescent="0.4">
      <c r="A15" s="7">
        <v>7</v>
      </c>
      <c r="B15" s="4" t="s">
        <v>43</v>
      </c>
      <c r="C15" s="44">
        <v>1</v>
      </c>
      <c r="D15" s="54">
        <v>1.27</v>
      </c>
      <c r="E15" s="55">
        <v>1.5</v>
      </c>
      <c r="F15" s="56">
        <v>2</v>
      </c>
      <c r="G15" s="20">
        <f t="shared" si="2"/>
        <v>121396.69980775358</v>
      </c>
      <c r="H15" s="20">
        <f t="shared" si="3"/>
        <v>130226.01248475155</v>
      </c>
      <c r="I15" s="20">
        <f t="shared" si="4"/>
        <v>141851.91122560002</v>
      </c>
      <c r="J15" s="41">
        <f t="shared" si="11"/>
        <v>3508.2371584939865</v>
      </c>
      <c r="K15" s="42">
        <f t="shared" si="12"/>
        <v>3738.5458129593744</v>
      </c>
      <c r="L15" s="43">
        <f t="shared" si="13"/>
        <v>4014.6767328000005</v>
      </c>
      <c r="M15" s="41">
        <f t="shared" si="14"/>
        <v>4455.4611912873634</v>
      </c>
      <c r="N15" s="42">
        <f t="shared" si="15"/>
        <v>5607.8187194390612</v>
      </c>
      <c r="O15" s="43">
        <f t="shared" si="16"/>
        <v>8029.3534656000011</v>
      </c>
      <c r="P15" s="20"/>
      <c r="Q15" s="20"/>
      <c r="R15" s="20"/>
    </row>
    <row r="16" spans="1:18" x14ac:dyDescent="0.4">
      <c r="A16" s="7">
        <v>8</v>
      </c>
      <c r="B16" s="4" t="s">
        <v>44</v>
      </c>
      <c r="C16" s="44">
        <v>1</v>
      </c>
      <c r="D16" s="54">
        <v>1.27</v>
      </c>
      <c r="E16" s="55">
        <v>1.5</v>
      </c>
      <c r="F16" s="92">
        <v>2</v>
      </c>
      <c r="G16" s="20">
        <f t="shared" si="2"/>
        <v>126021.91407042899</v>
      </c>
      <c r="H16" s="20">
        <f t="shared" si="3"/>
        <v>136086.18304656536</v>
      </c>
      <c r="I16" s="20">
        <f t="shared" si="4"/>
        <v>150363.02589913603</v>
      </c>
      <c r="J16" s="41">
        <f t="shared" si="11"/>
        <v>3641.9009942326074</v>
      </c>
      <c r="K16" s="42">
        <f t="shared" si="12"/>
        <v>3906.7803745425463</v>
      </c>
      <c r="L16" s="43">
        <f t="shared" si="13"/>
        <v>4255.5573367680008</v>
      </c>
      <c r="M16" s="41">
        <f t="shared" si="14"/>
        <v>4625.2142626754112</v>
      </c>
      <c r="N16" s="42">
        <f t="shared" si="15"/>
        <v>5860.1705618138194</v>
      </c>
      <c r="O16" s="43">
        <f t="shared" si="16"/>
        <v>8511.1146735360016</v>
      </c>
      <c r="P16" s="20" t="s">
        <v>69</v>
      </c>
      <c r="Q16" s="20"/>
      <c r="R16" s="20"/>
    </row>
    <row r="17" spans="1:18" x14ac:dyDescent="0.4">
      <c r="A17" s="7">
        <v>9</v>
      </c>
      <c r="B17" s="4" t="s">
        <v>45</v>
      </c>
      <c r="C17" s="44">
        <v>1</v>
      </c>
      <c r="D17" s="54">
        <v>-1</v>
      </c>
      <c r="E17" s="55">
        <v>0</v>
      </c>
      <c r="F17" s="56">
        <v>0</v>
      </c>
      <c r="G17" s="20">
        <f t="shared" si="2"/>
        <v>122241.25664831612</v>
      </c>
      <c r="H17" s="20">
        <f t="shared" si="3"/>
        <v>136086.18304656536</v>
      </c>
      <c r="I17" s="20">
        <f t="shared" si="4"/>
        <v>150363.02589913603</v>
      </c>
      <c r="J17" s="41">
        <f t="shared" si="11"/>
        <v>3780.6574221128694</v>
      </c>
      <c r="K17" s="42">
        <f t="shared" si="12"/>
        <v>4082.5854913969606</v>
      </c>
      <c r="L17" s="43">
        <f t="shared" si="13"/>
        <v>4510.8907769740808</v>
      </c>
      <c r="M17" s="41">
        <f t="shared" si="14"/>
        <v>-3780.6574221128694</v>
      </c>
      <c r="N17" s="42">
        <f t="shared" si="15"/>
        <v>0</v>
      </c>
      <c r="O17" s="43">
        <f t="shared" si="16"/>
        <v>0</v>
      </c>
      <c r="P17" s="20" t="s">
        <v>46</v>
      </c>
      <c r="Q17" s="20"/>
      <c r="R17" s="20"/>
    </row>
    <row r="18" spans="1:18" x14ac:dyDescent="0.4">
      <c r="A18" s="7">
        <v>10</v>
      </c>
      <c r="B18" s="4" t="s">
        <v>47</v>
      </c>
      <c r="C18" s="44">
        <v>1</v>
      </c>
      <c r="D18" s="54">
        <v>1.27</v>
      </c>
      <c r="E18" s="55">
        <v>1.5</v>
      </c>
      <c r="F18" s="56">
        <v>2</v>
      </c>
      <c r="G18" s="20">
        <f t="shared" si="2"/>
        <v>126898.64852661696</v>
      </c>
      <c r="H18" s="20">
        <f t="shared" si="3"/>
        <v>142210.06128366079</v>
      </c>
      <c r="I18" s="20">
        <f t="shared" si="4"/>
        <v>159384.80745308418</v>
      </c>
      <c r="J18" s="41">
        <f t="shared" si="11"/>
        <v>3667.2376994494834</v>
      </c>
      <c r="K18" s="42">
        <f t="shared" si="12"/>
        <v>4082.5854913969606</v>
      </c>
      <c r="L18" s="43">
        <f t="shared" si="13"/>
        <v>4510.8907769740808</v>
      </c>
      <c r="M18" s="41">
        <f t="shared" si="14"/>
        <v>4657.3918783008439</v>
      </c>
      <c r="N18" s="42">
        <f t="shared" si="15"/>
        <v>6123.8782370954414</v>
      </c>
      <c r="O18" s="43">
        <f t="shared" si="16"/>
        <v>9021.7815539481617</v>
      </c>
      <c r="P18" s="20"/>
      <c r="Q18" s="20"/>
      <c r="R18" s="20"/>
    </row>
    <row r="19" spans="1:18" x14ac:dyDescent="0.4">
      <c r="A19" s="7">
        <v>11</v>
      </c>
      <c r="B19" s="4" t="s">
        <v>48</v>
      </c>
      <c r="C19" s="44">
        <v>1</v>
      </c>
      <c r="D19" s="54">
        <v>1.27</v>
      </c>
      <c r="E19" s="55">
        <v>1.5</v>
      </c>
      <c r="F19" s="56">
        <v>2</v>
      </c>
      <c r="G19" s="20">
        <f t="shared" si="2"/>
        <v>131733.48703548106</v>
      </c>
      <c r="H19" s="20">
        <f t="shared" si="3"/>
        <v>148609.51404142551</v>
      </c>
      <c r="I19" s="20">
        <f t="shared" si="4"/>
        <v>168947.89590026924</v>
      </c>
      <c r="J19" s="41">
        <f t="shared" si="11"/>
        <v>3806.9594557985088</v>
      </c>
      <c r="K19" s="42">
        <f t="shared" si="12"/>
        <v>4266.3018385098239</v>
      </c>
      <c r="L19" s="43">
        <f t="shared" si="13"/>
        <v>4781.5442235925257</v>
      </c>
      <c r="M19" s="41">
        <f t="shared" si="14"/>
        <v>4834.8385088641062</v>
      </c>
      <c r="N19" s="42">
        <f t="shared" si="15"/>
        <v>6399.4527577647359</v>
      </c>
      <c r="O19" s="43">
        <f t="shared" si="16"/>
        <v>9563.0884471850513</v>
      </c>
      <c r="P19" s="20"/>
      <c r="Q19" s="20"/>
      <c r="R19" s="20"/>
    </row>
    <row r="20" spans="1:18" x14ac:dyDescent="0.4">
      <c r="A20" s="7">
        <v>12</v>
      </c>
      <c r="B20" s="4" t="s">
        <v>49</v>
      </c>
      <c r="C20" s="44">
        <v>1</v>
      </c>
      <c r="D20" s="54">
        <v>1.27</v>
      </c>
      <c r="E20" s="55">
        <v>1.5</v>
      </c>
      <c r="F20" s="56">
        <v>2</v>
      </c>
      <c r="G20" s="20">
        <f t="shared" si="2"/>
        <v>136752.53289153287</v>
      </c>
      <c r="H20" s="20">
        <f t="shared" si="3"/>
        <v>155296.94217328966</v>
      </c>
      <c r="I20" s="20">
        <f t="shared" si="4"/>
        <v>179084.7696542854</v>
      </c>
      <c r="J20" s="41">
        <f t="shared" si="11"/>
        <v>3952.0046110644316</v>
      </c>
      <c r="K20" s="42">
        <f t="shared" si="12"/>
        <v>4458.2854212427656</v>
      </c>
      <c r="L20" s="43">
        <f t="shared" si="13"/>
        <v>5068.4368770080773</v>
      </c>
      <c r="M20" s="41">
        <f t="shared" si="14"/>
        <v>5019.0458560518282</v>
      </c>
      <c r="N20" s="42">
        <f t="shared" si="15"/>
        <v>6687.4281318641479</v>
      </c>
      <c r="O20" s="43">
        <f t="shared" si="16"/>
        <v>10136.873754016155</v>
      </c>
      <c r="P20" s="20"/>
      <c r="Q20" s="20"/>
      <c r="R20" s="20"/>
    </row>
    <row r="21" spans="1:18" x14ac:dyDescent="0.4">
      <c r="A21" s="7">
        <v>13</v>
      </c>
      <c r="B21" s="4" t="s">
        <v>50</v>
      </c>
      <c r="C21" s="44">
        <v>1</v>
      </c>
      <c r="D21" s="54">
        <v>-1</v>
      </c>
      <c r="E21" s="55">
        <v>0</v>
      </c>
      <c r="F21" s="56">
        <v>0</v>
      </c>
      <c r="G21" s="20">
        <f t="shared" si="2"/>
        <v>132649.95690478687</v>
      </c>
      <c r="H21" s="20">
        <f t="shared" si="3"/>
        <v>155296.94217328966</v>
      </c>
      <c r="I21" s="20">
        <f t="shared" si="4"/>
        <v>179084.7696542854</v>
      </c>
      <c r="J21" s="41">
        <f t="shared" si="11"/>
        <v>4102.5759867459856</v>
      </c>
      <c r="K21" s="42">
        <f t="shared" si="12"/>
        <v>4658.9082651986892</v>
      </c>
      <c r="L21" s="43">
        <f t="shared" si="13"/>
        <v>5372.5430896285616</v>
      </c>
      <c r="M21" s="41">
        <f t="shared" si="14"/>
        <v>-4102.5759867459856</v>
      </c>
      <c r="N21" s="42">
        <f t="shared" si="15"/>
        <v>0</v>
      </c>
      <c r="O21" s="43">
        <f t="shared" si="16"/>
        <v>0</v>
      </c>
      <c r="P21" s="20" t="s">
        <v>46</v>
      </c>
      <c r="Q21" s="20"/>
      <c r="R21" s="20"/>
    </row>
    <row r="22" spans="1:18" x14ac:dyDescent="0.4">
      <c r="A22" s="7">
        <v>14</v>
      </c>
      <c r="B22" s="4" t="s">
        <v>53</v>
      </c>
      <c r="C22" s="44">
        <v>1</v>
      </c>
      <c r="D22" s="54">
        <v>1.27</v>
      </c>
      <c r="E22" s="55">
        <v>1.5</v>
      </c>
      <c r="F22" s="56">
        <v>2</v>
      </c>
      <c r="G22" s="20">
        <f t="shared" si="2"/>
        <v>137703.92026285926</v>
      </c>
      <c r="H22" s="20">
        <f t="shared" si="3"/>
        <v>162285.3045710877</v>
      </c>
      <c r="I22" s="20">
        <f t="shared" si="4"/>
        <v>189829.85583354253</v>
      </c>
      <c r="J22" s="41">
        <f t="shared" si="11"/>
        <v>3979.4987071436062</v>
      </c>
      <c r="K22" s="42">
        <f t="shared" si="12"/>
        <v>4658.9082651986892</v>
      </c>
      <c r="L22" s="43">
        <f t="shared" si="13"/>
        <v>5372.5430896285616</v>
      </c>
      <c r="M22" s="41">
        <f t="shared" si="14"/>
        <v>5053.9633580723803</v>
      </c>
      <c r="N22" s="42">
        <f t="shared" si="15"/>
        <v>6988.3623977980333</v>
      </c>
      <c r="O22" s="43">
        <f t="shared" si="16"/>
        <v>10745.086179257123</v>
      </c>
      <c r="P22" s="20" t="s">
        <v>54</v>
      </c>
      <c r="Q22" s="20"/>
      <c r="R22" s="20"/>
    </row>
    <row r="23" spans="1:18" x14ac:dyDescent="0.4">
      <c r="A23" s="7">
        <v>15</v>
      </c>
      <c r="B23" s="4" t="s">
        <v>51</v>
      </c>
      <c r="C23" s="44">
        <v>1</v>
      </c>
      <c r="D23" s="54">
        <v>1.27</v>
      </c>
      <c r="E23" s="55">
        <v>1.5</v>
      </c>
      <c r="F23" s="92">
        <v>2</v>
      </c>
      <c r="G23" s="20">
        <f t="shared" si="2"/>
        <v>142950.43962487421</v>
      </c>
      <c r="H23" s="20">
        <f t="shared" si="3"/>
        <v>169588.14327678666</v>
      </c>
      <c r="I23" s="20">
        <f t="shared" si="4"/>
        <v>201219.64718355509</v>
      </c>
      <c r="J23" s="41">
        <f t="shared" si="11"/>
        <v>4131.1176078857779</v>
      </c>
      <c r="K23" s="42">
        <f t="shared" si="12"/>
        <v>4868.5591371326309</v>
      </c>
      <c r="L23" s="43">
        <f t="shared" si="13"/>
        <v>5694.8956750062762</v>
      </c>
      <c r="M23" s="41">
        <f t="shared" si="14"/>
        <v>5246.5193620149385</v>
      </c>
      <c r="N23" s="42">
        <f t="shared" si="15"/>
        <v>7302.8387056989468</v>
      </c>
      <c r="O23" s="43">
        <f t="shared" si="16"/>
        <v>11389.791350012552</v>
      </c>
      <c r="P23" s="20" t="s">
        <v>55</v>
      </c>
      <c r="Q23" s="20"/>
      <c r="R23" s="20"/>
    </row>
    <row r="24" spans="1:18" x14ac:dyDescent="0.4">
      <c r="A24" s="7">
        <v>16</v>
      </c>
      <c r="B24" s="4" t="s">
        <v>52</v>
      </c>
      <c r="C24" s="44">
        <v>1</v>
      </c>
      <c r="D24" s="54">
        <v>1.27</v>
      </c>
      <c r="E24" s="55">
        <v>1.5</v>
      </c>
      <c r="F24" s="56">
        <v>2</v>
      </c>
      <c r="G24" s="20">
        <f t="shared" si="2"/>
        <v>148396.85137458192</v>
      </c>
      <c r="H24" s="20">
        <f t="shared" si="3"/>
        <v>177219.60972424207</v>
      </c>
      <c r="I24" s="20">
        <f t="shared" si="4"/>
        <v>213292.82601456839</v>
      </c>
      <c r="J24" s="41">
        <f t="shared" si="11"/>
        <v>4288.5131887462267</v>
      </c>
      <c r="K24" s="42">
        <f t="shared" si="12"/>
        <v>5087.6442983035995</v>
      </c>
      <c r="L24" s="43">
        <f t="shared" si="13"/>
        <v>6036.5894155066526</v>
      </c>
      <c r="M24" s="41">
        <f t="shared" si="14"/>
        <v>5446.4117497077077</v>
      </c>
      <c r="N24" s="42">
        <f t="shared" si="15"/>
        <v>7631.4664474553992</v>
      </c>
      <c r="O24" s="43">
        <f t="shared" si="16"/>
        <v>12073.178831013305</v>
      </c>
      <c r="P24" s="20"/>
      <c r="Q24" s="20"/>
      <c r="R24" s="20"/>
    </row>
    <row r="25" spans="1:18" x14ac:dyDescent="0.4">
      <c r="A25" s="7">
        <v>17</v>
      </c>
      <c r="B25" s="4" t="s">
        <v>56</v>
      </c>
      <c r="C25" s="44">
        <v>1</v>
      </c>
      <c r="D25" s="54">
        <v>1.27</v>
      </c>
      <c r="E25" s="55">
        <v>1.5</v>
      </c>
      <c r="F25" s="56">
        <v>0</v>
      </c>
      <c r="G25" s="20">
        <f t="shared" si="2"/>
        <v>154050.77141195349</v>
      </c>
      <c r="H25" s="20">
        <f t="shared" si="3"/>
        <v>185194.49216183295</v>
      </c>
      <c r="I25" s="20">
        <f t="shared" si="4"/>
        <v>213292.82601456839</v>
      </c>
      <c r="J25" s="41">
        <f t="shared" si="11"/>
        <v>4451.9055412374573</v>
      </c>
      <c r="K25" s="42">
        <f t="shared" si="12"/>
        <v>5316.588291727262</v>
      </c>
      <c r="L25" s="43">
        <f t="shared" si="13"/>
        <v>6398.7847804370513</v>
      </c>
      <c r="M25" s="41">
        <f t="shared" si="14"/>
        <v>5653.9200373715712</v>
      </c>
      <c r="N25" s="42">
        <f t="shared" si="15"/>
        <v>7974.8824375908935</v>
      </c>
      <c r="O25" s="43">
        <f t="shared" si="16"/>
        <v>0</v>
      </c>
      <c r="P25" s="20"/>
      <c r="Q25" s="20"/>
      <c r="R25" s="20"/>
    </row>
    <row r="26" spans="1:18" x14ac:dyDescent="0.4">
      <c r="A26" s="7">
        <v>18</v>
      </c>
      <c r="B26" s="4" t="s">
        <v>57</v>
      </c>
      <c r="C26" s="44">
        <v>2</v>
      </c>
      <c r="D26" s="54">
        <v>-1</v>
      </c>
      <c r="E26" s="55">
        <v>0</v>
      </c>
      <c r="F26" s="56">
        <v>0</v>
      </c>
      <c r="G26" s="20">
        <f t="shared" si="2"/>
        <v>149429.24826959489</v>
      </c>
      <c r="H26" s="20">
        <f t="shared" si="3"/>
        <v>185194.49216183295</v>
      </c>
      <c r="I26" s="20">
        <f t="shared" si="4"/>
        <v>213292.82601456839</v>
      </c>
      <c r="J26" s="41">
        <f t="shared" si="11"/>
        <v>4621.5231423586047</v>
      </c>
      <c r="K26" s="42">
        <f t="shared" si="12"/>
        <v>5555.834764854988</v>
      </c>
      <c r="L26" s="43">
        <f t="shared" si="13"/>
        <v>6398.7847804370513</v>
      </c>
      <c r="M26" s="41">
        <f t="shared" si="14"/>
        <v>-4621.5231423586047</v>
      </c>
      <c r="N26" s="42">
        <f t="shared" si="15"/>
        <v>0</v>
      </c>
      <c r="O26" s="43">
        <f t="shared" si="16"/>
        <v>0</v>
      </c>
      <c r="P26" s="20" t="s">
        <v>58</v>
      </c>
      <c r="Q26" s="20"/>
      <c r="R26" s="20"/>
    </row>
    <row r="27" spans="1:18" x14ac:dyDescent="0.4">
      <c r="A27" s="7">
        <v>19</v>
      </c>
      <c r="B27" s="4" t="s">
        <v>59</v>
      </c>
      <c r="C27" s="44">
        <v>1</v>
      </c>
      <c r="D27" s="54">
        <v>1.27</v>
      </c>
      <c r="E27" s="55">
        <v>1.5</v>
      </c>
      <c r="F27" s="92">
        <v>2</v>
      </c>
      <c r="G27" s="20">
        <f t="shared" si="2"/>
        <v>155122.50262866647</v>
      </c>
      <c r="H27" s="20">
        <f t="shared" si="3"/>
        <v>193528.24430911543</v>
      </c>
      <c r="I27" s="20">
        <f t="shared" si="4"/>
        <v>226090.3955754425</v>
      </c>
      <c r="J27" s="41">
        <f t="shared" si="11"/>
        <v>4482.8774480878465</v>
      </c>
      <c r="K27" s="42">
        <f t="shared" si="12"/>
        <v>5555.834764854988</v>
      </c>
      <c r="L27" s="43">
        <f t="shared" si="13"/>
        <v>6398.7847804370513</v>
      </c>
      <c r="M27" s="41">
        <f t="shared" si="14"/>
        <v>5693.254359071565</v>
      </c>
      <c r="N27" s="42">
        <f t="shared" si="15"/>
        <v>8333.752147282481</v>
      </c>
      <c r="O27" s="43">
        <f t="shared" si="16"/>
        <v>12797.569560874103</v>
      </c>
      <c r="P27" s="20"/>
      <c r="Q27" s="20"/>
      <c r="R27" s="20"/>
    </row>
    <row r="28" spans="1:18" x14ac:dyDescent="0.4">
      <c r="A28" s="7">
        <v>20</v>
      </c>
      <c r="B28" s="4" t="s">
        <v>60</v>
      </c>
      <c r="C28" s="44">
        <v>2</v>
      </c>
      <c r="D28" s="54">
        <v>1.27</v>
      </c>
      <c r="E28" s="55">
        <v>1.5</v>
      </c>
      <c r="F28" s="92">
        <v>2</v>
      </c>
      <c r="G28" s="20">
        <f t="shared" si="2"/>
        <v>161032.66997881865</v>
      </c>
      <c r="H28" s="20">
        <f t="shared" si="3"/>
        <v>202237.01530302563</v>
      </c>
      <c r="I28" s="20">
        <f t="shared" si="4"/>
        <v>239655.81930996905</v>
      </c>
      <c r="J28" s="41">
        <f t="shared" si="11"/>
        <v>4653.6750788599938</v>
      </c>
      <c r="K28" s="42">
        <f t="shared" si="12"/>
        <v>5805.8473292734625</v>
      </c>
      <c r="L28" s="43">
        <f t="shared" si="13"/>
        <v>6782.7118672632751</v>
      </c>
      <c r="M28" s="41">
        <f t="shared" si="14"/>
        <v>5910.1673501521918</v>
      </c>
      <c r="N28" s="42">
        <f t="shared" si="15"/>
        <v>8708.7709939101933</v>
      </c>
      <c r="O28" s="43">
        <f t="shared" si="16"/>
        <v>13565.42373452655</v>
      </c>
      <c r="P28" s="20"/>
      <c r="Q28" s="20"/>
      <c r="R28" s="20"/>
    </row>
    <row r="29" spans="1:18" x14ac:dyDescent="0.4">
      <c r="A29" s="7">
        <v>21</v>
      </c>
      <c r="B29" s="4" t="s">
        <v>61</v>
      </c>
      <c r="C29" s="44">
        <v>2</v>
      </c>
      <c r="D29" s="54">
        <v>1.27</v>
      </c>
      <c r="E29" s="55">
        <v>1.5</v>
      </c>
      <c r="F29" s="74">
        <v>2</v>
      </c>
      <c r="G29" s="20">
        <f t="shared" si="2"/>
        <v>167168.01470501165</v>
      </c>
      <c r="H29" s="20">
        <f t="shared" si="3"/>
        <v>211337.68099166179</v>
      </c>
      <c r="I29" s="20">
        <f t="shared" si="4"/>
        <v>254035.16846856719</v>
      </c>
      <c r="J29" s="41">
        <f t="shared" si="11"/>
        <v>4830.9800993645595</v>
      </c>
      <c r="K29" s="42">
        <f t="shared" si="12"/>
        <v>6067.1104590907689</v>
      </c>
      <c r="L29" s="43">
        <f t="shared" si="13"/>
        <v>7189.6745792990714</v>
      </c>
      <c r="M29" s="41">
        <f t="shared" si="14"/>
        <v>6135.3447261929905</v>
      </c>
      <c r="N29" s="42">
        <f t="shared" si="15"/>
        <v>9100.6656886361525</v>
      </c>
      <c r="O29" s="43">
        <f t="shared" si="16"/>
        <v>14379.349158598143</v>
      </c>
      <c r="P29" s="20"/>
      <c r="Q29" s="20"/>
      <c r="R29" s="20"/>
    </row>
    <row r="30" spans="1:18" x14ac:dyDescent="0.4">
      <c r="A30" s="7">
        <v>22</v>
      </c>
      <c r="B30" s="4" t="s">
        <v>62</v>
      </c>
      <c r="C30" s="44">
        <v>2</v>
      </c>
      <c r="D30" s="54">
        <v>1.27</v>
      </c>
      <c r="E30" s="55">
        <v>1.5</v>
      </c>
      <c r="F30" s="92">
        <v>2</v>
      </c>
      <c r="G30" s="20">
        <f t="shared" si="2"/>
        <v>173537.1160652726</v>
      </c>
      <c r="H30" s="20">
        <f t="shared" si="3"/>
        <v>220847.87663628659</v>
      </c>
      <c r="I30" s="20">
        <f t="shared" si="4"/>
        <v>269277.27857668122</v>
      </c>
      <c r="J30" s="41">
        <f t="shared" si="11"/>
        <v>5015.0404411503496</v>
      </c>
      <c r="K30" s="42">
        <f t="shared" si="12"/>
        <v>6340.1304297498536</v>
      </c>
      <c r="L30" s="43">
        <f t="shared" si="13"/>
        <v>7621.0550540570157</v>
      </c>
      <c r="M30" s="41">
        <f t="shared" si="14"/>
        <v>6369.1013602609437</v>
      </c>
      <c r="N30" s="42">
        <f t="shared" si="15"/>
        <v>9510.1956446247805</v>
      </c>
      <c r="O30" s="43">
        <f t="shared" si="16"/>
        <v>15242.110108114031</v>
      </c>
      <c r="P30" s="20" t="s">
        <v>63</v>
      </c>
      <c r="Q30" s="20"/>
      <c r="R30" s="20"/>
    </row>
    <row r="31" spans="1:18" x14ac:dyDescent="0.4">
      <c r="A31" s="7">
        <v>23</v>
      </c>
      <c r="B31" s="4" t="s">
        <v>64</v>
      </c>
      <c r="C31" s="44">
        <v>2</v>
      </c>
      <c r="D31" s="54">
        <v>1.27</v>
      </c>
      <c r="E31" s="55">
        <v>1.5</v>
      </c>
      <c r="F31" s="56">
        <v>2</v>
      </c>
      <c r="G31" s="20">
        <f t="shared" si="2"/>
        <v>180148.88018735949</v>
      </c>
      <c r="H31" s="20">
        <f t="shared" si="3"/>
        <v>230786.03108491949</v>
      </c>
      <c r="I31" s="20">
        <f t="shared" si="4"/>
        <v>285433.91529128212</v>
      </c>
      <c r="J31" s="41">
        <f t="shared" si="11"/>
        <v>5206.1134819581775</v>
      </c>
      <c r="K31" s="42">
        <f t="shared" si="12"/>
        <v>6625.4362990885975</v>
      </c>
      <c r="L31" s="43">
        <f t="shared" si="13"/>
        <v>8078.3183573004362</v>
      </c>
      <c r="M31" s="41">
        <f t="shared" si="14"/>
        <v>6611.7641220868854</v>
      </c>
      <c r="N31" s="42">
        <f t="shared" si="15"/>
        <v>9938.1544486328967</v>
      </c>
      <c r="O31" s="43">
        <f t="shared" si="16"/>
        <v>16156.636714600872</v>
      </c>
      <c r="P31" s="20"/>
      <c r="Q31" s="20"/>
      <c r="R31" s="20"/>
    </row>
    <row r="32" spans="1:18" x14ac:dyDescent="0.4">
      <c r="A32" s="7">
        <v>24</v>
      </c>
      <c r="B32" s="4" t="s">
        <v>65</v>
      </c>
      <c r="C32" s="44">
        <v>1</v>
      </c>
      <c r="D32" s="54">
        <v>1.27</v>
      </c>
      <c r="E32" s="55">
        <v>1.5</v>
      </c>
      <c r="F32" s="56">
        <v>2</v>
      </c>
      <c r="G32" s="20">
        <f t="shared" si="2"/>
        <v>187012.55252249789</v>
      </c>
      <c r="H32" s="20">
        <f t="shared" si="3"/>
        <v>241171.40248374088</v>
      </c>
      <c r="I32" s="20">
        <f t="shared" si="4"/>
        <v>302559.95020875905</v>
      </c>
      <c r="J32" s="41">
        <f t="shared" si="11"/>
        <v>5404.4664056207848</v>
      </c>
      <c r="K32" s="42">
        <f t="shared" si="12"/>
        <v>6923.5809325475848</v>
      </c>
      <c r="L32" s="43">
        <f t="shared" si="13"/>
        <v>8563.0174587384627</v>
      </c>
      <c r="M32" s="41">
        <f t="shared" si="14"/>
        <v>6863.6723351383971</v>
      </c>
      <c r="N32" s="42">
        <f t="shared" si="15"/>
        <v>10385.371398821377</v>
      </c>
      <c r="O32" s="43">
        <f t="shared" si="16"/>
        <v>17126.034917476925</v>
      </c>
      <c r="P32" s="20"/>
      <c r="Q32" s="20"/>
      <c r="R32" s="20"/>
    </row>
    <row r="33" spans="1:18" x14ac:dyDescent="0.4">
      <c r="A33" s="7">
        <v>25</v>
      </c>
      <c r="B33" s="4" t="s">
        <v>66</v>
      </c>
      <c r="C33" s="44">
        <v>2</v>
      </c>
      <c r="D33" s="54">
        <v>1.27</v>
      </c>
      <c r="E33" s="55">
        <v>1.5</v>
      </c>
      <c r="F33" s="92">
        <v>2</v>
      </c>
      <c r="G33" s="93">
        <f t="shared" si="2"/>
        <v>194137.73077360506</v>
      </c>
      <c r="H33" s="20">
        <f t="shared" si="3"/>
        <v>252024.11559550921</v>
      </c>
      <c r="I33" s="20">
        <f t="shared" si="4"/>
        <v>320713.54722128459</v>
      </c>
      <c r="J33" s="41">
        <f t="shared" si="11"/>
        <v>5610.3765756749362</v>
      </c>
      <c r="K33" s="42">
        <f t="shared" si="12"/>
        <v>7235.1420745122259</v>
      </c>
      <c r="L33" s="43">
        <f t="shared" si="13"/>
        <v>9076.7985062627704</v>
      </c>
      <c r="M33" s="41">
        <f t="shared" si="14"/>
        <v>7125.1782511071688</v>
      </c>
      <c r="N33" s="42">
        <f t="shared" si="15"/>
        <v>10852.713111768338</v>
      </c>
      <c r="O33" s="43">
        <f t="shared" si="16"/>
        <v>18153.597012525541</v>
      </c>
      <c r="P33" s="20"/>
      <c r="Q33" s="20"/>
      <c r="R33" s="20"/>
    </row>
    <row r="34" spans="1:18" x14ac:dyDescent="0.4">
      <c r="A34" s="7">
        <v>26</v>
      </c>
      <c r="B34" s="94" t="s">
        <v>67</v>
      </c>
      <c r="C34" s="44">
        <v>2</v>
      </c>
      <c r="D34" s="54">
        <v>1.27</v>
      </c>
      <c r="E34" s="55">
        <v>1.5</v>
      </c>
      <c r="F34" s="74">
        <v>2</v>
      </c>
      <c r="G34" s="20">
        <f t="shared" si="2"/>
        <v>201534.37831607941</v>
      </c>
      <c r="H34" s="20">
        <f t="shared" si="3"/>
        <v>263365.20079730713</v>
      </c>
      <c r="I34" s="20">
        <f t="shared" si="4"/>
        <v>339956.36005456169</v>
      </c>
      <c r="J34" s="41">
        <f t="shared" si="11"/>
        <v>5824.1319232081514</v>
      </c>
      <c r="K34" s="42">
        <f t="shared" si="12"/>
        <v>7560.7234678652758</v>
      </c>
      <c r="L34" s="43">
        <f t="shared" si="13"/>
        <v>9621.4064166385378</v>
      </c>
      <c r="M34" s="41">
        <f t="shared" si="14"/>
        <v>7396.6475424743521</v>
      </c>
      <c r="N34" s="42">
        <f t="shared" si="15"/>
        <v>11341.085201797914</v>
      </c>
      <c r="O34" s="43">
        <f t="shared" si="16"/>
        <v>19242.812833277076</v>
      </c>
      <c r="P34" s="20" t="s">
        <v>68</v>
      </c>
      <c r="Q34" s="20"/>
      <c r="R34" s="20"/>
    </row>
    <row r="35" spans="1:18" x14ac:dyDescent="0.4">
      <c r="A35" s="7">
        <v>27</v>
      </c>
      <c r="B35" s="4" t="s">
        <v>70</v>
      </c>
      <c r="C35" s="44">
        <v>1</v>
      </c>
      <c r="D35" s="54">
        <v>1.27</v>
      </c>
      <c r="E35" s="55">
        <v>1.5</v>
      </c>
      <c r="F35" s="74">
        <v>2</v>
      </c>
      <c r="G35" s="20">
        <f t="shared" si="2"/>
        <v>209212.83812992205</v>
      </c>
      <c r="H35" s="20">
        <f t="shared" si="3"/>
        <v>275216.63483318593</v>
      </c>
      <c r="I35" s="20">
        <f t="shared" si="4"/>
        <v>360353.74165783537</v>
      </c>
      <c r="J35" s="41">
        <f t="shared" si="11"/>
        <v>6046.0313494823822</v>
      </c>
      <c r="K35" s="42">
        <f t="shared" si="12"/>
        <v>7900.9560239192133</v>
      </c>
      <c r="L35" s="43">
        <f t="shared" si="13"/>
        <v>10198.690801636851</v>
      </c>
      <c r="M35" s="41">
        <f t="shared" si="14"/>
        <v>7678.4598138426254</v>
      </c>
      <c r="N35" s="42">
        <f t="shared" si="15"/>
        <v>11851.434035878819</v>
      </c>
      <c r="O35" s="43">
        <f t="shared" si="16"/>
        <v>20397.381603273701</v>
      </c>
      <c r="P35" s="20"/>
      <c r="Q35" s="20"/>
      <c r="R35" s="20"/>
    </row>
    <row r="36" spans="1:18" x14ac:dyDescent="0.4">
      <c r="A36" s="7">
        <v>28</v>
      </c>
      <c r="B36" s="4" t="s">
        <v>71</v>
      </c>
      <c r="C36" s="44">
        <v>2</v>
      </c>
      <c r="D36" s="54">
        <v>1.27</v>
      </c>
      <c r="E36" s="55">
        <v>1.5</v>
      </c>
      <c r="F36" s="56">
        <v>0</v>
      </c>
      <c r="G36" s="20">
        <f t="shared" si="2"/>
        <v>217183.84726267209</v>
      </c>
      <c r="H36" s="20">
        <f t="shared" si="3"/>
        <v>287601.38340067927</v>
      </c>
      <c r="I36" s="20">
        <f t="shared" si="4"/>
        <v>360353.74165783537</v>
      </c>
      <c r="J36" s="41">
        <f t="shared" si="11"/>
        <v>6276.3851438976617</v>
      </c>
      <c r="K36" s="42">
        <f t="shared" si="12"/>
        <v>8256.4990449955785</v>
      </c>
      <c r="L36" s="43">
        <f t="shared" si="13"/>
        <v>10810.612249735061</v>
      </c>
      <c r="M36" s="41">
        <f t="shared" si="14"/>
        <v>7971.0091327500304</v>
      </c>
      <c r="N36" s="42">
        <f t="shared" si="15"/>
        <v>12384.748567493367</v>
      </c>
      <c r="O36" s="43">
        <f t="shared" si="16"/>
        <v>0</v>
      </c>
      <c r="P36" s="20" t="s">
        <v>72</v>
      </c>
      <c r="Q36" s="20"/>
      <c r="R36" s="20"/>
    </row>
    <row r="37" spans="1:18" x14ac:dyDescent="0.4">
      <c r="A37" s="7">
        <v>29</v>
      </c>
      <c r="B37" s="4" t="s">
        <v>73</v>
      </c>
      <c r="C37" s="44">
        <v>1</v>
      </c>
      <c r="D37" s="54">
        <v>-1</v>
      </c>
      <c r="E37" s="55">
        <v>0</v>
      </c>
      <c r="F37" s="56">
        <v>0</v>
      </c>
      <c r="G37" s="20">
        <f t="shared" si="2"/>
        <v>210668.33184479192</v>
      </c>
      <c r="H37" s="20">
        <f t="shared" si="3"/>
        <v>287601.38340067927</v>
      </c>
      <c r="I37" s="20">
        <f t="shared" si="4"/>
        <v>360353.74165783537</v>
      </c>
      <c r="J37" s="41">
        <f t="shared" si="11"/>
        <v>6515.5154178801622</v>
      </c>
      <c r="K37" s="42">
        <f t="shared" si="12"/>
        <v>8628.0415020203782</v>
      </c>
      <c r="L37" s="43">
        <f t="shared" si="13"/>
        <v>10810.612249735061</v>
      </c>
      <c r="M37" s="41">
        <f t="shared" si="14"/>
        <v>-6515.5154178801622</v>
      </c>
      <c r="N37" s="42">
        <f t="shared" si="15"/>
        <v>0</v>
      </c>
      <c r="O37" s="43">
        <f t="shared" si="16"/>
        <v>0</v>
      </c>
      <c r="P37" s="20"/>
      <c r="Q37" s="20"/>
      <c r="R37" s="20"/>
    </row>
    <row r="38" spans="1:18" x14ac:dyDescent="0.4">
      <c r="A38" s="7">
        <v>30</v>
      </c>
      <c r="B38" s="4" t="s">
        <v>74</v>
      </c>
      <c r="C38" s="44">
        <v>2</v>
      </c>
      <c r="D38" s="54">
        <v>1.27</v>
      </c>
      <c r="E38" s="55">
        <v>1.5</v>
      </c>
      <c r="F38" s="56">
        <v>2</v>
      </c>
      <c r="G38" s="20">
        <f t="shared" si="2"/>
        <v>218694.79528807849</v>
      </c>
      <c r="H38" s="20">
        <f t="shared" si="3"/>
        <v>300543.44565370982</v>
      </c>
      <c r="I38" s="20">
        <f t="shared" si="4"/>
        <v>381974.96615730552</v>
      </c>
      <c r="J38" s="41">
        <f t="shared" si="11"/>
        <v>6320.0499553437576</v>
      </c>
      <c r="K38" s="42">
        <f t="shared" si="12"/>
        <v>8628.0415020203782</v>
      </c>
      <c r="L38" s="43">
        <f t="shared" si="13"/>
        <v>10810.612249735061</v>
      </c>
      <c r="M38" s="41">
        <f t="shared" si="14"/>
        <v>8026.4634432865723</v>
      </c>
      <c r="N38" s="42">
        <f t="shared" si="15"/>
        <v>12942.062253030566</v>
      </c>
      <c r="O38" s="43">
        <f t="shared" si="16"/>
        <v>21621.224499470121</v>
      </c>
      <c r="P38" s="20"/>
      <c r="Q38" s="20"/>
      <c r="R38" s="20"/>
    </row>
    <row r="39" spans="1:18" x14ac:dyDescent="0.4">
      <c r="A39" s="7">
        <v>31</v>
      </c>
      <c r="B39" s="4" t="s">
        <v>75</v>
      </c>
      <c r="C39" s="44">
        <v>2</v>
      </c>
      <c r="D39" s="54">
        <v>1.27</v>
      </c>
      <c r="E39" s="55">
        <v>1.5</v>
      </c>
      <c r="F39" s="92">
        <v>2</v>
      </c>
      <c r="G39" s="20">
        <f t="shared" si="2"/>
        <v>227027.06698855429</v>
      </c>
      <c r="H39" s="20">
        <f t="shared" si="3"/>
        <v>314067.90070812678</v>
      </c>
      <c r="I39" s="20">
        <f t="shared" si="4"/>
        <v>404893.46412674384</v>
      </c>
      <c r="J39" s="41">
        <f t="shared" si="11"/>
        <v>6560.8438586423545</v>
      </c>
      <c r="K39" s="42">
        <f t="shared" si="12"/>
        <v>9016.3033696112943</v>
      </c>
      <c r="L39" s="43">
        <f t="shared" si="13"/>
        <v>11459.248984719165</v>
      </c>
      <c r="M39" s="41">
        <f t="shared" si="14"/>
        <v>8332.2717004757906</v>
      </c>
      <c r="N39" s="42">
        <f t="shared" si="15"/>
        <v>13524.455054416941</v>
      </c>
      <c r="O39" s="43">
        <f t="shared" si="16"/>
        <v>22918.497969438329</v>
      </c>
      <c r="P39" s="20"/>
      <c r="Q39" s="20"/>
      <c r="R39" s="20"/>
    </row>
    <row r="40" spans="1:18" x14ac:dyDescent="0.4">
      <c r="A40" s="7">
        <v>32</v>
      </c>
      <c r="B40" s="4" t="s">
        <v>76</v>
      </c>
      <c r="C40" s="44">
        <v>2</v>
      </c>
      <c r="D40" s="54">
        <v>1.27</v>
      </c>
      <c r="E40" s="55">
        <v>1.5</v>
      </c>
      <c r="F40" s="56">
        <v>2</v>
      </c>
      <c r="G40" s="20">
        <f t="shared" si="2"/>
        <v>235676.7982408182</v>
      </c>
      <c r="H40" s="20">
        <f t="shared" si="3"/>
        <v>328200.95623999246</v>
      </c>
      <c r="I40" s="20">
        <f t="shared" si="4"/>
        <v>429187.07197434845</v>
      </c>
      <c r="J40" s="41">
        <f t="shared" si="11"/>
        <v>6810.8120096566281</v>
      </c>
      <c r="K40" s="42">
        <f t="shared" si="12"/>
        <v>9422.0370212438029</v>
      </c>
      <c r="L40" s="43">
        <f t="shared" si="13"/>
        <v>12146.803923802316</v>
      </c>
      <c r="M40" s="41">
        <f t="shared" si="14"/>
        <v>8649.7312522639186</v>
      </c>
      <c r="N40" s="42">
        <f t="shared" si="15"/>
        <v>14133.055531865704</v>
      </c>
      <c r="O40" s="43">
        <f t="shared" si="16"/>
        <v>24293.607847604631</v>
      </c>
      <c r="P40" s="20"/>
      <c r="Q40" s="20"/>
      <c r="R40" s="20"/>
    </row>
    <row r="41" spans="1:18" x14ac:dyDescent="0.4">
      <c r="A41" s="7">
        <v>33</v>
      </c>
      <c r="B41" s="4" t="s">
        <v>77</v>
      </c>
      <c r="C41" s="44">
        <v>1</v>
      </c>
      <c r="D41" s="54">
        <v>1.27</v>
      </c>
      <c r="E41" s="55">
        <v>1.5</v>
      </c>
      <c r="F41" s="74">
        <v>2</v>
      </c>
      <c r="G41" s="20">
        <f t="shared" si="2"/>
        <v>244656.08425379338</v>
      </c>
      <c r="H41" s="20">
        <f t="shared" si="3"/>
        <v>342969.99927079212</v>
      </c>
      <c r="I41" s="20">
        <f t="shared" si="4"/>
        <v>454938.29629280936</v>
      </c>
      <c r="J41" s="41">
        <f t="shared" si="11"/>
        <v>7070.3039472245455</v>
      </c>
      <c r="K41" s="42">
        <f t="shared" si="12"/>
        <v>9846.0286871997741</v>
      </c>
      <c r="L41" s="43">
        <f t="shared" si="13"/>
        <v>12875.612159230453</v>
      </c>
      <c r="M41" s="41">
        <f t="shared" si="14"/>
        <v>8979.2860129751734</v>
      </c>
      <c r="N41" s="42">
        <f t="shared" si="15"/>
        <v>14769.043030799661</v>
      </c>
      <c r="O41" s="43">
        <f t="shared" si="16"/>
        <v>25751.224318460907</v>
      </c>
      <c r="P41" s="20"/>
      <c r="Q41" s="20"/>
      <c r="R41" s="20"/>
    </row>
    <row r="42" spans="1:18" x14ac:dyDescent="0.4">
      <c r="A42" s="7">
        <v>34</v>
      </c>
      <c r="B42" s="4" t="s">
        <v>78</v>
      </c>
      <c r="C42" s="44">
        <v>2</v>
      </c>
      <c r="D42" s="54">
        <v>1.27</v>
      </c>
      <c r="E42" s="55">
        <v>1.5</v>
      </c>
      <c r="F42" s="74">
        <v>2</v>
      </c>
      <c r="G42" s="20">
        <f t="shared" si="2"/>
        <v>253977.48106386291</v>
      </c>
      <c r="H42" s="20">
        <f t="shared" si="3"/>
        <v>358403.64923797775</v>
      </c>
      <c r="I42" s="20">
        <f t="shared" si="4"/>
        <v>482234.59407037793</v>
      </c>
      <c r="J42" s="41">
        <f t="shared" si="11"/>
        <v>7339.6825276138015</v>
      </c>
      <c r="K42" s="42">
        <f t="shared" si="12"/>
        <v>10289.099978123762</v>
      </c>
      <c r="L42" s="43">
        <f t="shared" si="13"/>
        <v>13648.148888784281</v>
      </c>
      <c r="M42" s="41">
        <f>IF(D42="","",J42*D42)</f>
        <v>9321.3968100695274</v>
      </c>
      <c r="N42" s="42">
        <f t="shared" si="15"/>
        <v>15433.649967185644</v>
      </c>
      <c r="O42" s="43">
        <f t="shared" si="16"/>
        <v>27296.297777568561</v>
      </c>
      <c r="P42" s="20" t="s">
        <v>79</v>
      </c>
      <c r="Q42" s="20"/>
      <c r="R42" s="20"/>
    </row>
    <row r="43" spans="1:18" x14ac:dyDescent="0.4">
      <c r="A43">
        <v>35</v>
      </c>
      <c r="B43" s="4" t="s">
        <v>80</v>
      </c>
      <c r="C43" s="44">
        <v>1</v>
      </c>
      <c r="D43" s="54">
        <v>-1</v>
      </c>
      <c r="E43" s="55">
        <v>0</v>
      </c>
      <c r="F43" s="56">
        <v>0</v>
      </c>
      <c r="G43" s="20">
        <f>IF(D43="","",G42+M43)</f>
        <v>246358.15663194703</v>
      </c>
      <c r="H43" s="20">
        <f t="shared" ref="H43:I43" si="17">IF(E43="","",H42+N43)</f>
        <v>358403.64923797775</v>
      </c>
      <c r="I43" s="20">
        <f t="shared" si="17"/>
        <v>482234.59407037793</v>
      </c>
      <c r="J43" s="41">
        <f t="shared" si="11"/>
        <v>7619.3244319158875</v>
      </c>
      <c r="K43" s="42">
        <f t="shared" si="12"/>
        <v>10752.109477139333</v>
      </c>
      <c r="L43" s="43">
        <f t="shared" si="13"/>
        <v>14467.037822111337</v>
      </c>
      <c r="M43" s="41">
        <f t="shared" si="14"/>
        <v>-7619.3244319158875</v>
      </c>
      <c r="N43" s="42">
        <f t="shared" si="15"/>
        <v>0</v>
      </c>
      <c r="O43" s="43">
        <f t="shared" si="16"/>
        <v>0</v>
      </c>
      <c r="P43" t="s">
        <v>81</v>
      </c>
    </row>
    <row r="44" spans="1:18" x14ac:dyDescent="0.4">
      <c r="A44" s="7">
        <v>36</v>
      </c>
      <c r="B44" s="4" t="s">
        <v>82</v>
      </c>
      <c r="C44" s="44">
        <v>1</v>
      </c>
      <c r="D44" s="54">
        <v>1.27</v>
      </c>
      <c r="E44" s="55">
        <v>1.5</v>
      </c>
      <c r="F44" s="56">
        <v>0</v>
      </c>
      <c r="G44" s="20">
        <f t="shared" ref="G44:G58" si="18">IF(D44="","",G43+M44)</f>
        <v>255744.4023996242</v>
      </c>
      <c r="H44" s="20">
        <f t="shared" ref="H44:H58" si="19">IF(E44="","",H43+N44)</f>
        <v>374531.81345368677</v>
      </c>
      <c r="I44" s="20">
        <f t="shared" ref="I44:I58" si="20">IF(F44="","",I43+O44)</f>
        <v>482234.59407037793</v>
      </c>
      <c r="J44" s="41">
        <f>IF(G43="","",G43*0.03)</f>
        <v>7390.7446989584105</v>
      </c>
      <c r="K44" s="42">
        <f t="shared" si="12"/>
        <v>10752.109477139333</v>
      </c>
      <c r="L44" s="43">
        <f t="shared" si="13"/>
        <v>14467.037822111337</v>
      </c>
      <c r="M44" s="41">
        <f>IF(D44="","",J44*D44)</f>
        <v>9386.245767677181</v>
      </c>
      <c r="N44" s="42">
        <f t="shared" si="15"/>
        <v>16128.164215708999</v>
      </c>
      <c r="O44" s="43">
        <f t="shared" si="16"/>
        <v>0</v>
      </c>
    </row>
    <row r="45" spans="1:18" x14ac:dyDescent="0.4">
      <c r="A45" s="7">
        <v>37</v>
      </c>
      <c r="B45" s="4" t="s">
        <v>83</v>
      </c>
      <c r="C45" s="44">
        <v>2</v>
      </c>
      <c r="D45" s="54">
        <v>1.27</v>
      </c>
      <c r="E45" s="55">
        <v>1.5</v>
      </c>
      <c r="F45" s="56">
        <v>2</v>
      </c>
      <c r="G45" s="20">
        <f t="shared" si="18"/>
        <v>265488.26413104986</v>
      </c>
      <c r="H45" s="20">
        <f t="shared" si="19"/>
        <v>391385.74505910266</v>
      </c>
      <c r="I45" s="20">
        <f t="shared" si="20"/>
        <v>511168.6697146006</v>
      </c>
      <c r="J45" s="41">
        <f t="shared" si="11"/>
        <v>7672.3320719887261</v>
      </c>
      <c r="K45" s="42">
        <f t="shared" si="12"/>
        <v>11235.954403610604</v>
      </c>
      <c r="L45" s="43">
        <f t="shared" si="13"/>
        <v>14467.037822111337</v>
      </c>
      <c r="M45" s="41">
        <f t="shared" si="14"/>
        <v>9743.8617314256826</v>
      </c>
      <c r="N45" s="42">
        <f t="shared" si="15"/>
        <v>16853.931605415906</v>
      </c>
      <c r="O45" s="43">
        <f t="shared" si="16"/>
        <v>28934.075644222674</v>
      </c>
    </row>
    <row r="46" spans="1:18" x14ac:dyDescent="0.4">
      <c r="A46" s="7">
        <v>38</v>
      </c>
      <c r="B46" s="4" t="s">
        <v>84</v>
      </c>
      <c r="C46" s="44">
        <v>1</v>
      </c>
      <c r="D46" s="54">
        <v>1.27</v>
      </c>
      <c r="E46" s="55">
        <v>1.5</v>
      </c>
      <c r="F46" s="56">
        <v>2</v>
      </c>
      <c r="G46" s="20">
        <f t="shared" si="18"/>
        <v>275603.36699444288</v>
      </c>
      <c r="H46" s="20">
        <f t="shared" si="19"/>
        <v>408998.10358676227</v>
      </c>
      <c r="I46" s="20">
        <f t="shared" si="20"/>
        <v>541838.78989747667</v>
      </c>
      <c r="J46" s="41">
        <f t="shared" si="11"/>
        <v>7964.6479239314958</v>
      </c>
      <c r="K46" s="42">
        <f t="shared" si="12"/>
        <v>11741.572351773078</v>
      </c>
      <c r="L46" s="43">
        <f t="shared" si="13"/>
        <v>15335.060091438017</v>
      </c>
      <c r="M46" s="41">
        <f t="shared" si="14"/>
        <v>10115.102863393</v>
      </c>
      <c r="N46" s="42">
        <f t="shared" si="15"/>
        <v>17612.358527659617</v>
      </c>
      <c r="O46" s="43">
        <f t="shared" si="16"/>
        <v>30670.120182876035</v>
      </c>
    </row>
    <row r="47" spans="1:18" x14ac:dyDescent="0.4">
      <c r="A47" s="7">
        <v>39</v>
      </c>
      <c r="B47" s="4" t="s">
        <v>85</v>
      </c>
      <c r="C47" s="44">
        <v>2</v>
      </c>
      <c r="D47" s="54">
        <v>1.27</v>
      </c>
      <c r="E47" s="55">
        <v>0</v>
      </c>
      <c r="F47" s="56">
        <v>0</v>
      </c>
      <c r="G47" s="20">
        <f t="shared" si="18"/>
        <v>286103.85527693114</v>
      </c>
      <c r="H47" s="20">
        <f t="shared" si="19"/>
        <v>408998.10358676227</v>
      </c>
      <c r="I47" s="20">
        <f t="shared" si="20"/>
        <v>541838.78989747667</v>
      </c>
      <c r="J47" s="41">
        <f t="shared" si="11"/>
        <v>8268.1010098332863</v>
      </c>
      <c r="K47" s="42">
        <f t="shared" si="12"/>
        <v>12269.943107602867</v>
      </c>
      <c r="L47" s="43">
        <f t="shared" si="13"/>
        <v>16255.163696924299</v>
      </c>
      <c r="M47" s="41">
        <f t="shared" si="14"/>
        <v>10500.488282488273</v>
      </c>
      <c r="N47" s="42">
        <f t="shared" si="15"/>
        <v>0</v>
      </c>
      <c r="O47" s="43">
        <f t="shared" si="16"/>
        <v>0</v>
      </c>
    </row>
    <row r="48" spans="1:18" x14ac:dyDescent="0.4">
      <c r="A48" s="7">
        <v>40</v>
      </c>
      <c r="B48" s="4" t="s">
        <v>86</v>
      </c>
      <c r="C48" s="44">
        <v>2</v>
      </c>
      <c r="D48" s="54">
        <v>1.27</v>
      </c>
      <c r="E48" s="55">
        <v>0</v>
      </c>
      <c r="F48" s="56">
        <v>0</v>
      </c>
      <c r="G48" s="20">
        <f t="shared" si="18"/>
        <v>297004.41216298222</v>
      </c>
      <c r="H48" s="20">
        <f t="shared" si="19"/>
        <v>408998.10358676227</v>
      </c>
      <c r="I48" s="20">
        <f t="shared" si="20"/>
        <v>541838.78989747667</v>
      </c>
      <c r="J48" s="41">
        <f t="shared" si="11"/>
        <v>8583.1156583079337</v>
      </c>
      <c r="K48" s="42">
        <f t="shared" si="12"/>
        <v>12269.943107602867</v>
      </c>
      <c r="L48" s="43">
        <f t="shared" si="13"/>
        <v>16255.163696924299</v>
      </c>
      <c r="M48" s="41">
        <f t="shared" si="14"/>
        <v>10900.556886051076</v>
      </c>
      <c r="N48" s="42">
        <f t="shared" si="15"/>
        <v>0</v>
      </c>
      <c r="O48" s="43">
        <f t="shared" si="16"/>
        <v>0</v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>
        <f t="shared" si="11"/>
        <v>8910.1323648894668</v>
      </c>
      <c r="K49" s="42">
        <f t="shared" si="12"/>
        <v>12269.943107602867</v>
      </c>
      <c r="L49" s="43">
        <f t="shared" si="13"/>
        <v>16255.163696924299</v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34</v>
      </c>
      <c r="E59" s="1">
        <f>COUNTIF(E9:E58,1.5)</f>
        <v>32</v>
      </c>
      <c r="F59" s="6">
        <f>COUNTIF(F9:F58,2)</f>
        <v>29</v>
      </c>
      <c r="G59" s="66">
        <f>M59+G8</f>
        <v>297004.41216298222</v>
      </c>
      <c r="H59" s="18">
        <f>N59+H8</f>
        <v>408998.10358676233</v>
      </c>
      <c r="I59" s="19">
        <f>O59+I8</f>
        <v>541838.78989747656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197004.41216298222</v>
      </c>
      <c r="N59" s="76">
        <f>SUM(N9:N58)</f>
        <v>308998.10358676233</v>
      </c>
      <c r="O59" s="77">
        <f>SUM(O9:O58)</f>
        <v>441838.78989747656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6</v>
      </c>
      <c r="E60" s="1">
        <f>COUNTIF(E9:E58,-1)</f>
        <v>0</v>
      </c>
      <c r="F60" s="6">
        <f>COUNTIF(F9:F58,-1)</f>
        <v>0</v>
      </c>
      <c r="G60" s="78" t="s">
        <v>29</v>
      </c>
      <c r="H60" s="79"/>
      <c r="I60" s="85"/>
      <c r="J60" s="78" t="s">
        <v>32</v>
      </c>
      <c r="K60" s="79"/>
      <c r="L60" s="85"/>
      <c r="M60" s="7"/>
      <c r="O60" s="3"/>
    </row>
    <row r="61" spans="1:15" ht="19.5" thickBot="1" x14ac:dyDescent="0.45">
      <c r="A61" s="7"/>
      <c r="B61" s="80" t="s">
        <v>34</v>
      </c>
      <c r="C61" s="81"/>
      <c r="D61" s="1">
        <f>COUNTIF(D9:D58,0)</f>
        <v>0</v>
      </c>
      <c r="E61" s="1">
        <f>COUNTIF(E9:E58,0)</f>
        <v>8</v>
      </c>
      <c r="F61" s="1">
        <f>COUNTIF(F9:F58,0)</f>
        <v>11</v>
      </c>
      <c r="G61" s="70">
        <f>G59/G8</f>
        <v>2.9700441216298223</v>
      </c>
      <c r="H61" s="71">
        <f t="shared" ref="H61" si="21">H59/H8</f>
        <v>4.0899810358676234</v>
      </c>
      <c r="I61" s="72">
        <f>I59/I8</f>
        <v>5.4183878989747658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0.85</v>
      </c>
      <c r="E62" s="68">
        <f t="shared" si="22"/>
        <v>0.8</v>
      </c>
      <c r="F62" s="69">
        <f>F59/(F59+F60+F61)</f>
        <v>0.72499999999999998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>
      <selection activeCell="R310" sqref="R310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0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25</v>
      </c>
    </row>
    <row r="2" spans="1:10" x14ac:dyDescent="0.4">
      <c r="A2" s="88" t="s">
        <v>87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26</v>
      </c>
    </row>
    <row r="12" spans="1:10" x14ac:dyDescent="0.4">
      <c r="A12" s="90" t="s">
        <v>89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27</v>
      </c>
    </row>
    <row r="22" spans="1:10" x14ac:dyDescent="0.4">
      <c r="A22" s="90" t="s">
        <v>88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D4" sqref="D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90</v>
      </c>
      <c r="C4" s="35"/>
      <c r="D4" s="36">
        <v>2023.1008999999999</v>
      </c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幸仁 遠藤</cp:lastModifiedBy>
  <dcterms:created xsi:type="dcterms:W3CDTF">2020-09-18T03:10:57Z</dcterms:created>
  <dcterms:modified xsi:type="dcterms:W3CDTF">2023-10-09T07:43:38Z</dcterms:modified>
</cp:coreProperties>
</file>