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8c563bfccff85e5/Documents/"/>
    </mc:Choice>
  </mc:AlternateContent>
  <xr:revisionPtr revIDLastSave="167" documentId="8_{6D5190E8-650A-4AB3-916F-8F01287FFFE7}" xr6:coauthVersionLast="47" xr6:coauthVersionMax="47" xr10:uidLastSave="{680CC6FE-481E-4B8F-B333-B944A9F84695}"/>
  <bookViews>
    <workbookView xWindow="-120" yWindow="-120" windowWidth="29040" windowHeight="15840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<sst xmlns="http://schemas.openxmlformats.org/spreadsheetml/2006/main" count="80" uniqueCount="67">
  <si>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</si>
  <si>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</si>
  <si>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</si>
  <si>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</si>
  <si>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</si>
  <si>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</si>
  <si>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</si>
  <si>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</si>
  <si>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</si>
  <si>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</si>
  <si>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</si>
  <si>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</si>
  <si>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</si>
  <si>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</si>
  <si>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</si>
  <si>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</si>
  <si>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</si>
  <si>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</si>
  <si>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</si>
  <si>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</si>
  <si>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</si>
  <si>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</si>
  <si>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</si>
  <si>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</si>
  <si>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</si>
  <si>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</si>
  <si>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</si>
  <si>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</si>
  <si>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</si>
  <si>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</si>
  <si>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</si>
  <si>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</si>
  <si>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</si>
  <si>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</si>
  <si>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</si>
  <si>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EUD/JPY</t>
    <phoneticPr fontId="1"/>
  </si>
  <si>
    <t>日足</t>
    <rPh sb="0" eb="1">
      <t>ヒ</t>
    </rPh>
    <rPh sb="1" eb="2">
      <t>アシ</t>
    </rPh>
    <phoneticPr fontId="1"/>
  </si>
  <si>
    <t>2019.02.13</t>
    <phoneticPr fontId="1"/>
  </si>
  <si>
    <t>2019.05.02</t>
    <phoneticPr fontId="1"/>
  </si>
  <si>
    <t>2019.05.20</t>
    <phoneticPr fontId="1"/>
  </si>
  <si>
    <t>損切</t>
    <rPh sb="0" eb="2">
      <t>ソンギリ</t>
    </rPh>
    <phoneticPr fontId="1"/>
  </si>
  <si>
    <t>2019.05.24</t>
    <phoneticPr fontId="1"/>
  </si>
  <si>
    <t>2019.07.16</t>
    <phoneticPr fontId="1"/>
  </si>
  <si>
    <t>2019.08.15</t>
    <phoneticPr fontId="1"/>
  </si>
  <si>
    <t>2019.12.04</t>
    <phoneticPr fontId="1"/>
  </si>
  <si>
    <t>2020.02.12</t>
    <phoneticPr fontId="1"/>
  </si>
  <si>
    <t>2020.03.14</t>
    <phoneticPr fontId="1"/>
  </si>
  <si>
    <t>2020.03.31</t>
    <phoneticPr fontId="1"/>
  </si>
  <si>
    <t>2020.07.24</t>
    <phoneticPr fontId="1"/>
  </si>
  <si>
    <t>2020.08.18</t>
    <phoneticPr fontId="1"/>
  </si>
  <si>
    <t>2020.09.10</t>
    <phoneticPr fontId="1"/>
  </si>
  <si>
    <t>2020.10.16</t>
    <phoneticPr fontId="1"/>
  </si>
  <si>
    <t>2021.02.09</t>
    <phoneticPr fontId="1"/>
  </si>
  <si>
    <t>2021.03.01</t>
    <phoneticPr fontId="1"/>
  </si>
  <si>
    <t>2021.04.26</t>
    <phoneticPr fontId="1"/>
  </si>
  <si>
    <t>2021.11.25</t>
    <phoneticPr fontId="1"/>
  </si>
  <si>
    <t>2022.04.14</t>
    <phoneticPr fontId="1"/>
  </si>
  <si>
    <t>2022.05.27</t>
    <phoneticPr fontId="1"/>
  </si>
  <si>
    <t>2022.11.30</t>
    <phoneticPr fontId="1"/>
  </si>
  <si>
    <t>2023.04.04</t>
    <phoneticPr fontId="1"/>
  </si>
  <si>
    <t>2023.04.21</t>
    <phoneticPr fontId="1"/>
  </si>
  <si>
    <t>2023.07.10</t>
    <phoneticPr fontId="1"/>
  </si>
  <si>
    <t>ドルストレートに対して、クロス円通貨の方が、PBが明確に出現しているように感じました。</t>
    <rPh sb="8" eb="9">
      <t>タイ</t>
    </rPh>
    <rPh sb="15" eb="16">
      <t>エン</t>
    </rPh>
    <rPh sb="16" eb="18">
      <t>ツウカ</t>
    </rPh>
    <rPh sb="19" eb="20">
      <t>ホウ</t>
    </rPh>
    <rPh sb="25" eb="27">
      <t>メイカク</t>
    </rPh>
    <rPh sb="28" eb="30">
      <t>シュツゲン</t>
    </rPh>
    <rPh sb="37" eb="38">
      <t>カン</t>
    </rPh>
    <phoneticPr fontId="1"/>
  </si>
  <si>
    <t>トレンドが出ていると、5.0まで到達していることが多いと感じました。</t>
    <rPh sb="5" eb="6">
      <t>デ</t>
    </rPh>
    <rPh sb="16" eb="18">
      <t>トウタツ</t>
    </rPh>
    <rPh sb="25" eb="26">
      <t>オオ</t>
    </rPh>
    <rPh sb="28" eb="29">
      <t>カン</t>
    </rPh>
    <phoneticPr fontId="1"/>
  </si>
  <si>
    <t>EUR/JPY</t>
    <phoneticPr fontId="5"/>
  </si>
  <si>
    <t>2023.10.13</t>
    <phoneticPr fontId="1"/>
  </si>
  <si>
    <t>PBのヒゲと実体の比率を意識して、検証進めて参ります。1.27が勝率が高いため、1.27を目標に利確を心掛ける。</t>
    <rPh sb="6" eb="8">
      <t>ジッタイ</t>
    </rPh>
    <rPh sb="9" eb="11">
      <t>ヒリツ</t>
    </rPh>
    <rPh sb="12" eb="14">
      <t>イシキ</t>
    </rPh>
    <rPh sb="17" eb="19">
      <t>ケンショウ</t>
    </rPh>
    <rPh sb="19" eb="20">
      <t>スス</t>
    </rPh>
    <rPh sb="22" eb="23">
      <t>マイ</t>
    </rPh>
    <rPh sb="32" eb="34">
      <t>ショウリツ</t>
    </rPh>
    <rPh sb="35" eb="36">
      <t>タカ</t>
    </rPh>
    <rPh sb="45" eb="47">
      <t>モクヒョウ</t>
    </rPh>
    <rPh sb="48" eb="50">
      <t>リカク</t>
    </rPh>
    <rPh sb="51" eb="53">
      <t>ココロガ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</si>
</sst>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11905</xdr:rowOff>
    </xdr:from>
    <xdr:to>
      <xdr:col>36</xdr:col>
      <xdr:colOff>15136</xdr:colOff>
      <xdr:row>70</xdr:row>
      <xdr:rowOff>165401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33286319-E234-368C-5AF3-737696393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905"/>
          <a:ext cx="22113136" cy="1265505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56</xdr:row>
      <xdr:rowOff>66230</xdr:rowOff>
    </xdr:from>
    <xdr:to>
      <xdr:col>35</xdr:col>
      <xdr:colOff>604932</xdr:colOff>
      <xdr:row>125</xdr:row>
      <xdr:rowOff>165402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C86F60B9-66FF-DB39-6EDB-D5AE977621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0067480"/>
          <a:ext cx="22083807" cy="124221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111</xdr:row>
      <xdr:rowOff>127858</xdr:rowOff>
    </xdr:from>
    <xdr:to>
      <xdr:col>36</xdr:col>
      <xdr:colOff>200120</xdr:colOff>
      <xdr:row>183</xdr:row>
      <xdr:rowOff>177307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7B4F926-8BAC-1A9C-A91E-7DD26A36D9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9951764"/>
          <a:ext cx="22298120" cy="12908199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169</xdr:row>
      <xdr:rowOff>23812</xdr:rowOff>
    </xdr:from>
    <xdr:to>
      <xdr:col>36</xdr:col>
      <xdr:colOff>223934</xdr:colOff>
      <xdr:row>239</xdr:row>
      <xdr:rowOff>82058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13771779-1665-47B7-DF9F-FFDFB61F62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719" y="30206156"/>
          <a:ext cx="22286215" cy="12559808"/>
        </a:xfrm>
        <a:prstGeom prst="rect">
          <a:avLst/>
        </a:prstGeom>
      </xdr:spPr>
    </xdr:pic>
    <xdr:clientData/>
  </xdr:twoCellAnchor>
  <xdr:twoCellAnchor editAs="oneCell">
    <xdr:from>
      <xdr:col>0</xdr:col>
      <xdr:colOff>35719</xdr:colOff>
      <xdr:row>225</xdr:row>
      <xdr:rowOff>30512</xdr:rowOff>
    </xdr:from>
    <xdr:to>
      <xdr:col>36</xdr:col>
      <xdr:colOff>212026</xdr:colOff>
      <xdr:row>295</xdr:row>
      <xdr:rowOff>58247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7F5CE4F4-8A58-44B6-06E5-180A311D3D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35719" y="40214106"/>
          <a:ext cx="22274307" cy="1252929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280</xdr:row>
      <xdr:rowOff>168423</xdr:rowOff>
    </xdr:from>
    <xdr:to>
      <xdr:col>36</xdr:col>
      <xdr:colOff>342996</xdr:colOff>
      <xdr:row>352</xdr:row>
      <xdr:rowOff>129684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7E2D4311-9919-9B90-19BF-E931C2D677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50174673"/>
          <a:ext cx="22440996" cy="12820011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zoomScaleNormal="100" workbookViewId="0">
      <pane xSplit="1" ySplit="8" topLeftCell="B51" activePane="bottomRight" state="frozen"/>
      <selection pane="topRight" activeCell="B1" sqref="B1"/>
      <selection pane="bottomLeft" activeCell="A9" sqref="A9"/>
      <selection pane="bottomRight" activeCell="G32" sqref="G32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35</v>
      </c>
    </row>
    <row r="2" spans="1:18" x14ac:dyDescent="0.4">
      <c r="A2" s="1" t="s">
        <v>8</v>
      </c>
      <c r="C2" t="s">
        <v>36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33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24</v>
      </c>
      <c r="E6" s="23"/>
      <c r="F6" s="24"/>
      <c r="G6" s="79" t="s">
        <v>3</v>
      </c>
      <c r="H6" s="80"/>
      <c r="I6" s="86"/>
      <c r="J6" s="79" t="s">
        <v>22</v>
      </c>
      <c r="K6" s="80"/>
      <c r="L6" s="86"/>
      <c r="M6" s="79" t="s">
        <v>23</v>
      </c>
      <c r="N6" s="80"/>
      <c r="O6" s="86"/>
    </row>
    <row r="7" spans="1:18" ht="19.5" thickBot="1" x14ac:dyDescent="0.45">
      <c r="A7" s="25"/>
      <c r="B7" s="25" t="s">
        <v>2</v>
      </c>
      <c r="C7" s="60" t="s">
        <v>28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22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0</v>
      </c>
      <c r="F9" s="53">
        <v>0</v>
      </c>
      <c r="G9" s="20">
        <f>IF(D9="","",G8+M9)</f>
        <v>103810</v>
      </c>
      <c r="H9" s="20">
        <f t="shared" ref="H9" si="0">IF(E9="","",H8+N9)</f>
        <v>100000</v>
      </c>
      <c r="I9" s="20">
        <f t="shared" ref="I9" si="1">IF(F9="","",I8+O9)</f>
        <v>100000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0</v>
      </c>
      <c r="O9" s="40">
        <f>IF(F9="","",L9*F9)</f>
        <v>0</v>
      </c>
      <c r="P9" s="20"/>
      <c r="Q9" s="20"/>
      <c r="R9" s="20"/>
    </row>
    <row r="10" spans="1:18" x14ac:dyDescent="0.4">
      <c r="A10" s="7">
        <v>2</v>
      </c>
      <c r="B10" s="4" t="s">
        <v>38</v>
      </c>
      <c r="C10" s="44">
        <v>2</v>
      </c>
      <c r="D10" s="54">
        <v>1.27</v>
      </c>
      <c r="E10" s="55">
        <v>1.5</v>
      </c>
      <c r="F10" s="78">
        <v>2</v>
      </c>
      <c r="G10" s="20">
        <f t="shared" ref="G10:G42" si="2">IF(D10="","",G9+M10)</f>
        <v>107765.16099999999</v>
      </c>
      <c r="H10" s="20">
        <f t="shared" ref="H10:H42" si="3">IF(E10="","",H9+N10)</f>
        <v>104500</v>
      </c>
      <c r="I10" s="20">
        <f t="shared" ref="I10:I42" si="4">IF(F10="","",I9+O10)</f>
        <v>106000</v>
      </c>
      <c r="J10" s="41">
        <f t="shared" ref="J10:J12" si="5">IF(G9="","",G9*0.03)</f>
        <v>3114.2999999999997</v>
      </c>
      <c r="K10" s="42">
        <f t="shared" ref="K10:K12" si="6">IF(H9="","",H9*0.03)</f>
        <v>3000</v>
      </c>
      <c r="L10" s="43">
        <f t="shared" ref="L10:L12" si="7">IF(I9="","",I9*0.03)</f>
        <v>3000</v>
      </c>
      <c r="M10" s="41">
        <f t="shared" ref="M10:M12" si="8">IF(D10="","",J10*D10)</f>
        <v>3955.1609999999996</v>
      </c>
      <c r="N10" s="42">
        <f t="shared" ref="N10:N12" si="9">IF(E10="","",K10*E10)</f>
        <v>4500</v>
      </c>
      <c r="O10" s="43">
        <f t="shared" ref="O10:O12" si="10">IF(F10="","",L10*F10)</f>
        <v>6000</v>
      </c>
      <c r="P10" s="20"/>
      <c r="Q10" s="20"/>
      <c r="R10" s="20"/>
    </row>
    <row r="11" spans="1:18" x14ac:dyDescent="0.4">
      <c r="A11" s="7">
        <v>3</v>
      </c>
      <c r="B11" s="4" t="s">
        <v>39</v>
      </c>
      <c r="C11" s="44">
        <v>2</v>
      </c>
      <c r="D11" s="54">
        <v>-1</v>
      </c>
      <c r="E11" s="55">
        <v>0</v>
      </c>
      <c r="F11" s="74">
        <v>0</v>
      </c>
      <c r="G11" s="20">
        <f t="shared" si="2"/>
        <v>104532.20616999999</v>
      </c>
      <c r="H11" s="20">
        <f t="shared" si="3"/>
        <v>104500</v>
      </c>
      <c r="I11" s="20">
        <f t="shared" si="4"/>
        <v>106000</v>
      </c>
      <c r="J11" s="41">
        <f t="shared" si="5"/>
        <v>3232.9548299999997</v>
      </c>
      <c r="K11" s="42">
        <f t="shared" si="6"/>
        <v>3135</v>
      </c>
      <c r="L11" s="43">
        <f t="shared" si="7"/>
        <v>3180</v>
      </c>
      <c r="M11" s="41">
        <f t="shared" si="8"/>
        <v>-3232.9548299999997</v>
      </c>
      <c r="N11" s="42">
        <f t="shared" si="9"/>
        <v>0</v>
      </c>
      <c r="O11" s="43">
        <f t="shared" si="10"/>
        <v>0</v>
      </c>
      <c r="P11" s="20" t="s">
        <v>40</v>
      </c>
      <c r="Q11" s="20"/>
      <c r="R11" s="20"/>
    </row>
    <row r="12" spans="1:18" x14ac:dyDescent="0.4">
      <c r="A12" s="7">
        <v>4</v>
      </c>
      <c r="B12" s="4" t="s">
        <v>41</v>
      </c>
      <c r="C12" s="44">
        <v>2</v>
      </c>
      <c r="D12" s="54">
        <v>1.27</v>
      </c>
      <c r="E12" s="55">
        <v>1.5</v>
      </c>
      <c r="F12" s="56">
        <v>2</v>
      </c>
      <c r="G12" s="20">
        <f t="shared" si="2"/>
        <v>108514.88322507699</v>
      </c>
      <c r="H12" s="20">
        <f t="shared" si="3"/>
        <v>109202.5</v>
      </c>
      <c r="I12" s="20">
        <f t="shared" si="4"/>
        <v>112360</v>
      </c>
      <c r="J12" s="41">
        <f t="shared" si="5"/>
        <v>3135.9661850999996</v>
      </c>
      <c r="K12" s="42">
        <f t="shared" si="6"/>
        <v>3135</v>
      </c>
      <c r="L12" s="43">
        <f t="shared" si="7"/>
        <v>3180</v>
      </c>
      <c r="M12" s="41">
        <f t="shared" si="8"/>
        <v>3982.6770550769997</v>
      </c>
      <c r="N12" s="42">
        <f t="shared" si="9"/>
        <v>4702.5</v>
      </c>
      <c r="O12" s="43">
        <f t="shared" si="10"/>
        <v>6360</v>
      </c>
      <c r="P12" s="20"/>
      <c r="Q12" s="20"/>
      <c r="R12" s="20"/>
    </row>
    <row r="13" spans="1:18" x14ac:dyDescent="0.4">
      <c r="A13" s="7">
        <v>5</v>
      </c>
      <c r="B13" s="4" t="s">
        <v>42</v>
      </c>
      <c r="C13" s="44">
        <v>2</v>
      </c>
      <c r="D13" s="54">
        <v>1.27</v>
      </c>
      <c r="E13" s="55">
        <v>1.5</v>
      </c>
      <c r="F13" s="78">
        <v>2</v>
      </c>
      <c r="G13" s="20">
        <f t="shared" si="2"/>
        <v>112649.30027595242</v>
      </c>
      <c r="H13" s="20">
        <f t="shared" si="3"/>
        <v>114116.6125</v>
      </c>
      <c r="I13" s="20">
        <f t="shared" si="4"/>
        <v>119101.6</v>
      </c>
      <c r="J13" s="41">
        <f t="shared" ref="J13:J58" si="11">IF(G12="","",G12*0.03)</f>
        <v>3255.4464967523095</v>
      </c>
      <c r="K13" s="42">
        <f t="shared" ref="K13:K58" si="12">IF(H12="","",H12*0.03)</f>
        <v>3276.0749999999998</v>
      </c>
      <c r="L13" s="43">
        <f t="shared" ref="L13:L58" si="13">IF(I12="","",I12*0.03)</f>
        <v>3370.7999999999997</v>
      </c>
      <c r="M13" s="41">
        <f t="shared" ref="M13:M58" si="14">IF(D13="","",J13*D13)</f>
        <v>4134.4170508754332</v>
      </c>
      <c r="N13" s="42">
        <f t="shared" ref="N13:N58" si="15">IF(E13="","",K13*E13)</f>
        <v>4914.1124999999993</v>
      </c>
      <c r="O13" s="43">
        <f t="shared" ref="O13:O58" si="16">IF(F13="","",L13*F13)</f>
        <v>6741.5999999999995</v>
      </c>
      <c r="P13" s="20"/>
      <c r="Q13" s="20"/>
      <c r="R13" s="20"/>
    </row>
    <row r="14" spans="1:18" x14ac:dyDescent="0.4">
      <c r="A14" s="7">
        <v>6</v>
      </c>
      <c r="B14" s="4" t="s">
        <v>43</v>
      </c>
      <c r="C14" s="44">
        <v>2</v>
      </c>
      <c r="D14" s="54">
        <v>1.27</v>
      </c>
      <c r="E14" s="55">
        <v>0</v>
      </c>
      <c r="F14" s="56">
        <v>0</v>
      </c>
      <c r="G14" s="20">
        <f t="shared" si="2"/>
        <v>116941.23861646622</v>
      </c>
      <c r="H14" s="20">
        <f t="shared" si="3"/>
        <v>114116.6125</v>
      </c>
      <c r="I14" s="20">
        <f t="shared" si="4"/>
        <v>119101.6</v>
      </c>
      <c r="J14" s="41">
        <f t="shared" si="11"/>
        <v>3379.4790082785726</v>
      </c>
      <c r="K14" s="42">
        <f t="shared" si="12"/>
        <v>3423.4983750000001</v>
      </c>
      <c r="L14" s="43">
        <f t="shared" si="13"/>
        <v>3573.0480000000002</v>
      </c>
      <c r="M14" s="41">
        <f t="shared" si="14"/>
        <v>4291.9383405137869</v>
      </c>
      <c r="N14" s="42">
        <f t="shared" si="15"/>
        <v>0</v>
      </c>
      <c r="O14" s="43">
        <f t="shared" si="16"/>
        <v>0</v>
      </c>
      <c r="P14" s="20"/>
      <c r="Q14" s="20"/>
      <c r="R14" s="20"/>
    </row>
    <row r="15" spans="1:18" x14ac:dyDescent="0.4">
      <c r="A15" s="7">
        <v>7</v>
      </c>
      <c r="B15" s="4" t="s">
        <v>44</v>
      </c>
      <c r="C15" s="44">
        <v>1</v>
      </c>
      <c r="D15" s="54">
        <v>-1</v>
      </c>
      <c r="E15" s="55">
        <v>0</v>
      </c>
      <c r="F15" s="56">
        <v>0</v>
      </c>
      <c r="G15" s="20">
        <f t="shared" si="2"/>
        <v>113433.00145797223</v>
      </c>
      <c r="H15" s="20">
        <f t="shared" si="3"/>
        <v>114116.6125</v>
      </c>
      <c r="I15" s="20">
        <f t="shared" si="4"/>
        <v>119101.6</v>
      </c>
      <c r="J15" s="41">
        <f t="shared" si="11"/>
        <v>3508.2371584939865</v>
      </c>
      <c r="K15" s="42">
        <f t="shared" si="12"/>
        <v>3423.4983750000001</v>
      </c>
      <c r="L15" s="43">
        <f t="shared" si="13"/>
        <v>3573.0480000000002</v>
      </c>
      <c r="M15" s="41">
        <f t="shared" si="14"/>
        <v>-3508.2371584939865</v>
      </c>
      <c r="N15" s="42">
        <f t="shared" si="15"/>
        <v>0</v>
      </c>
      <c r="O15" s="43">
        <f t="shared" si="16"/>
        <v>0</v>
      </c>
      <c r="P15" s="20" t="s">
        <v>40</v>
      </c>
      <c r="Q15" s="20"/>
      <c r="R15" s="20"/>
    </row>
    <row r="16" spans="1:18" x14ac:dyDescent="0.4">
      <c r="A16" s="7">
        <v>8</v>
      </c>
      <c r="B16" s="4" t="s">
        <v>45</v>
      </c>
      <c r="C16" s="44">
        <v>2</v>
      </c>
      <c r="D16" s="54">
        <v>1.27</v>
      </c>
      <c r="E16" s="55">
        <v>1.5</v>
      </c>
      <c r="F16" s="56">
        <v>2</v>
      </c>
      <c r="G16" s="20">
        <f t="shared" si="2"/>
        <v>117754.79881352097</v>
      </c>
      <c r="H16" s="20">
        <f t="shared" si="3"/>
        <v>119251.8600625</v>
      </c>
      <c r="I16" s="20">
        <f t="shared" si="4"/>
        <v>126247.69600000001</v>
      </c>
      <c r="J16" s="41">
        <f t="shared" si="11"/>
        <v>3402.990043739167</v>
      </c>
      <c r="K16" s="42">
        <f t="shared" si="12"/>
        <v>3423.4983750000001</v>
      </c>
      <c r="L16" s="43">
        <f t="shared" si="13"/>
        <v>3573.0480000000002</v>
      </c>
      <c r="M16" s="41">
        <f t="shared" si="14"/>
        <v>4321.7973555487424</v>
      </c>
      <c r="N16" s="42">
        <f t="shared" si="15"/>
        <v>5135.2475625000006</v>
      </c>
      <c r="O16" s="43">
        <f t="shared" si="16"/>
        <v>7146.0960000000005</v>
      </c>
      <c r="P16" s="20"/>
      <c r="Q16" s="20"/>
      <c r="R16" s="20"/>
    </row>
    <row r="17" spans="1:18" x14ac:dyDescent="0.4">
      <c r="A17" s="7">
        <v>9</v>
      </c>
      <c r="B17" s="4" t="s">
        <v>46</v>
      </c>
      <c r="C17" s="44">
        <v>2</v>
      </c>
      <c r="D17" s="54">
        <v>1.27</v>
      </c>
      <c r="E17" s="55">
        <v>1.5</v>
      </c>
      <c r="F17" s="56">
        <v>2</v>
      </c>
      <c r="G17" s="20">
        <f t="shared" si="2"/>
        <v>122241.25664831612</v>
      </c>
      <c r="H17" s="20">
        <f t="shared" si="3"/>
        <v>124618.19376531249</v>
      </c>
      <c r="I17" s="20">
        <f t="shared" si="4"/>
        <v>133822.55776000003</v>
      </c>
      <c r="J17" s="41">
        <f t="shared" si="11"/>
        <v>3532.643964405629</v>
      </c>
      <c r="K17" s="42">
        <f t="shared" si="12"/>
        <v>3577.5558018749998</v>
      </c>
      <c r="L17" s="43">
        <f t="shared" si="13"/>
        <v>3787.4308800000003</v>
      </c>
      <c r="M17" s="41">
        <f t="shared" si="14"/>
        <v>4486.4578347951492</v>
      </c>
      <c r="N17" s="42">
        <f t="shared" si="15"/>
        <v>5366.3337028124997</v>
      </c>
      <c r="O17" s="43">
        <f t="shared" si="16"/>
        <v>7574.8617600000007</v>
      </c>
      <c r="P17" s="20"/>
      <c r="Q17" s="20"/>
      <c r="R17" s="20"/>
    </row>
    <row r="18" spans="1:18" x14ac:dyDescent="0.4">
      <c r="A18" s="7">
        <v>10</v>
      </c>
      <c r="B18" s="4" t="s">
        <v>47</v>
      </c>
      <c r="C18" s="44">
        <v>2</v>
      </c>
      <c r="D18" s="54">
        <v>1.27</v>
      </c>
      <c r="E18" s="55">
        <v>0</v>
      </c>
      <c r="F18" s="56">
        <v>0</v>
      </c>
      <c r="G18" s="20">
        <f t="shared" si="2"/>
        <v>126898.64852661696</v>
      </c>
      <c r="H18" s="20">
        <f t="shared" si="3"/>
        <v>124618.19376531249</v>
      </c>
      <c r="I18" s="20">
        <f t="shared" si="4"/>
        <v>133822.55776000003</v>
      </c>
      <c r="J18" s="41">
        <f t="shared" si="11"/>
        <v>3667.2376994494834</v>
      </c>
      <c r="K18" s="42">
        <f t="shared" si="12"/>
        <v>3738.5458129593744</v>
      </c>
      <c r="L18" s="43">
        <f t="shared" si="13"/>
        <v>4014.6767328000005</v>
      </c>
      <c r="M18" s="41">
        <f t="shared" si="14"/>
        <v>4657.3918783008439</v>
      </c>
      <c r="N18" s="42">
        <f t="shared" si="15"/>
        <v>0</v>
      </c>
      <c r="O18" s="43">
        <f t="shared" si="16"/>
        <v>0</v>
      </c>
      <c r="P18" s="20"/>
      <c r="Q18" s="20"/>
      <c r="R18" s="20"/>
    </row>
    <row r="19" spans="1:18" x14ac:dyDescent="0.4">
      <c r="A19" s="7">
        <v>11</v>
      </c>
      <c r="B19" s="4" t="s">
        <v>48</v>
      </c>
      <c r="C19" s="44">
        <v>1</v>
      </c>
      <c r="D19" s="54">
        <v>1.27</v>
      </c>
      <c r="E19" s="55">
        <v>1.5</v>
      </c>
      <c r="F19" s="56">
        <v>2</v>
      </c>
      <c r="G19" s="20">
        <f t="shared" si="2"/>
        <v>131733.48703548106</v>
      </c>
      <c r="H19" s="20">
        <f t="shared" si="3"/>
        <v>130226.01248475155</v>
      </c>
      <c r="I19" s="20">
        <f t="shared" si="4"/>
        <v>141851.91122560002</v>
      </c>
      <c r="J19" s="41">
        <f t="shared" si="11"/>
        <v>3806.9594557985088</v>
      </c>
      <c r="K19" s="42">
        <f t="shared" si="12"/>
        <v>3738.5458129593744</v>
      </c>
      <c r="L19" s="43">
        <f t="shared" si="13"/>
        <v>4014.6767328000005</v>
      </c>
      <c r="M19" s="41">
        <f t="shared" si="14"/>
        <v>4834.8385088641062</v>
      </c>
      <c r="N19" s="42">
        <f t="shared" si="15"/>
        <v>5607.8187194390612</v>
      </c>
      <c r="O19" s="43">
        <f t="shared" si="16"/>
        <v>8029.3534656000011</v>
      </c>
      <c r="P19" s="20"/>
      <c r="Q19" s="20"/>
      <c r="R19" s="20"/>
    </row>
    <row r="20" spans="1:18" x14ac:dyDescent="0.4">
      <c r="A20" s="7">
        <v>12</v>
      </c>
      <c r="B20" s="4" t="s">
        <v>49</v>
      </c>
      <c r="C20" s="44">
        <v>2</v>
      </c>
      <c r="D20" s="54">
        <v>1.27</v>
      </c>
      <c r="E20" s="55">
        <v>0</v>
      </c>
      <c r="F20" s="56">
        <v>0</v>
      </c>
      <c r="G20" s="20">
        <f t="shared" si="2"/>
        <v>136752.53289153287</v>
      </c>
      <c r="H20" s="20">
        <f t="shared" si="3"/>
        <v>130226.01248475155</v>
      </c>
      <c r="I20" s="20">
        <f t="shared" si="4"/>
        <v>141851.91122560002</v>
      </c>
      <c r="J20" s="41">
        <f t="shared" si="11"/>
        <v>3952.0046110644316</v>
      </c>
      <c r="K20" s="42">
        <f t="shared" si="12"/>
        <v>3906.7803745425463</v>
      </c>
      <c r="L20" s="43">
        <f t="shared" si="13"/>
        <v>4255.5573367680008</v>
      </c>
      <c r="M20" s="41">
        <f t="shared" si="14"/>
        <v>5019.0458560518282</v>
      </c>
      <c r="N20" s="42">
        <f t="shared" si="15"/>
        <v>0</v>
      </c>
      <c r="O20" s="43">
        <f t="shared" si="16"/>
        <v>0</v>
      </c>
      <c r="P20" s="20"/>
      <c r="Q20" s="20"/>
      <c r="R20" s="20"/>
    </row>
    <row r="21" spans="1:18" x14ac:dyDescent="0.4">
      <c r="A21" s="7">
        <v>13</v>
      </c>
      <c r="B21" s="4" t="s">
        <v>50</v>
      </c>
      <c r="C21" s="44">
        <v>2</v>
      </c>
      <c r="D21" s="54">
        <v>1.27</v>
      </c>
      <c r="E21" s="55">
        <v>1.5</v>
      </c>
      <c r="F21" s="56">
        <v>2</v>
      </c>
      <c r="G21" s="20">
        <f t="shared" si="2"/>
        <v>141962.80439470027</v>
      </c>
      <c r="H21" s="20">
        <f t="shared" si="3"/>
        <v>136086.18304656536</v>
      </c>
      <c r="I21" s="20">
        <f t="shared" si="4"/>
        <v>150363.02589913603</v>
      </c>
      <c r="J21" s="41">
        <f t="shared" si="11"/>
        <v>4102.5759867459856</v>
      </c>
      <c r="K21" s="42">
        <f t="shared" si="12"/>
        <v>3906.7803745425463</v>
      </c>
      <c r="L21" s="43">
        <f t="shared" si="13"/>
        <v>4255.5573367680008</v>
      </c>
      <c r="M21" s="41">
        <f t="shared" si="14"/>
        <v>5210.2715031674015</v>
      </c>
      <c r="N21" s="42">
        <f t="shared" si="15"/>
        <v>5860.1705618138194</v>
      </c>
      <c r="O21" s="43">
        <f t="shared" si="16"/>
        <v>8511.1146735360016</v>
      </c>
      <c r="P21" s="20"/>
      <c r="Q21" s="20"/>
      <c r="R21" s="20"/>
    </row>
    <row r="22" spans="1:18" x14ac:dyDescent="0.4">
      <c r="A22" s="7">
        <v>14</v>
      </c>
      <c r="B22" s="4" t="s">
        <v>51</v>
      </c>
      <c r="C22" s="44">
        <v>1</v>
      </c>
      <c r="D22" s="54">
        <v>1.27</v>
      </c>
      <c r="E22" s="55">
        <v>1.5</v>
      </c>
      <c r="F22" s="56">
        <v>2</v>
      </c>
      <c r="G22" s="20">
        <f t="shared" si="2"/>
        <v>147371.58724213834</v>
      </c>
      <c r="H22" s="20">
        <f t="shared" si="3"/>
        <v>142210.06128366079</v>
      </c>
      <c r="I22" s="20">
        <f t="shared" si="4"/>
        <v>159384.80745308418</v>
      </c>
      <c r="J22" s="41">
        <f t="shared" si="11"/>
        <v>4258.8841318410077</v>
      </c>
      <c r="K22" s="42">
        <f t="shared" si="12"/>
        <v>4082.5854913969606</v>
      </c>
      <c r="L22" s="43">
        <f t="shared" si="13"/>
        <v>4510.8907769740808</v>
      </c>
      <c r="M22" s="41">
        <f t="shared" si="14"/>
        <v>5408.7828474380794</v>
      </c>
      <c r="N22" s="42">
        <f t="shared" si="15"/>
        <v>6123.8782370954414</v>
      </c>
      <c r="O22" s="43">
        <f t="shared" si="16"/>
        <v>9021.7815539481617</v>
      </c>
      <c r="P22" s="20"/>
      <c r="Q22" s="20"/>
      <c r="R22" s="20"/>
    </row>
    <row r="23" spans="1:18" x14ac:dyDescent="0.4">
      <c r="A23" s="7">
        <v>15</v>
      </c>
      <c r="B23" s="4" t="s">
        <v>52</v>
      </c>
      <c r="C23" s="44">
        <v>1</v>
      </c>
      <c r="D23" s="54">
        <v>1.27</v>
      </c>
      <c r="E23" s="55">
        <v>1.5</v>
      </c>
      <c r="F23" s="78">
        <v>2</v>
      </c>
      <c r="G23" s="20">
        <f t="shared" si="2"/>
        <v>152986.44471606382</v>
      </c>
      <c r="H23" s="20">
        <f t="shared" si="3"/>
        <v>148609.51404142551</v>
      </c>
      <c r="I23" s="20">
        <f t="shared" si="4"/>
        <v>168947.89590026924</v>
      </c>
      <c r="J23" s="41">
        <f t="shared" si="11"/>
        <v>4421.1476172641496</v>
      </c>
      <c r="K23" s="42">
        <f t="shared" si="12"/>
        <v>4266.3018385098239</v>
      </c>
      <c r="L23" s="43">
        <f t="shared" si="13"/>
        <v>4781.5442235925257</v>
      </c>
      <c r="M23" s="41">
        <f t="shared" si="14"/>
        <v>5614.85747392547</v>
      </c>
      <c r="N23" s="42">
        <f t="shared" si="15"/>
        <v>6399.4527577647359</v>
      </c>
      <c r="O23" s="43">
        <f t="shared" si="16"/>
        <v>9563.0884471850513</v>
      </c>
      <c r="P23" s="20"/>
      <c r="Q23" s="20"/>
      <c r="R23" s="20"/>
    </row>
    <row r="24" spans="1:18" x14ac:dyDescent="0.4">
      <c r="A24" s="7">
        <v>16</v>
      </c>
      <c r="B24" s="4" t="s">
        <v>53</v>
      </c>
      <c r="C24" s="44">
        <v>1</v>
      </c>
      <c r="D24" s="54">
        <v>1.27</v>
      </c>
      <c r="E24" s="55">
        <v>1.5</v>
      </c>
      <c r="F24" s="78">
        <v>2</v>
      </c>
      <c r="G24" s="20">
        <f t="shared" si="2"/>
        <v>158815.22825974587</v>
      </c>
      <c r="H24" s="20">
        <f t="shared" si="3"/>
        <v>155296.94217328966</v>
      </c>
      <c r="I24" s="20">
        <f t="shared" si="4"/>
        <v>179084.7696542854</v>
      </c>
      <c r="J24" s="41">
        <f t="shared" si="11"/>
        <v>4589.5933414819146</v>
      </c>
      <c r="K24" s="42">
        <f t="shared" si="12"/>
        <v>4458.2854212427656</v>
      </c>
      <c r="L24" s="43">
        <f t="shared" si="13"/>
        <v>5068.4368770080773</v>
      </c>
      <c r="M24" s="41">
        <f t="shared" si="14"/>
        <v>5828.7835436820314</v>
      </c>
      <c r="N24" s="42">
        <f t="shared" si="15"/>
        <v>6687.4281318641479</v>
      </c>
      <c r="O24" s="43">
        <f t="shared" si="16"/>
        <v>10136.873754016155</v>
      </c>
      <c r="P24" s="20"/>
      <c r="Q24" s="20"/>
      <c r="R24" s="20"/>
    </row>
    <row r="25" spans="1:18" x14ac:dyDescent="0.4">
      <c r="A25" s="7">
        <v>17</v>
      </c>
      <c r="B25" s="4" t="s">
        <v>54</v>
      </c>
      <c r="C25" s="44">
        <v>1</v>
      </c>
      <c r="D25" s="54">
        <v>1.27</v>
      </c>
      <c r="E25" s="55">
        <v>1.5</v>
      </c>
      <c r="F25" s="78">
        <v>2</v>
      </c>
      <c r="G25" s="20">
        <f t="shared" si="2"/>
        <v>164866.08845644217</v>
      </c>
      <c r="H25" s="20">
        <f t="shared" si="3"/>
        <v>162285.3045710877</v>
      </c>
      <c r="I25" s="20">
        <f t="shared" si="4"/>
        <v>189829.85583354253</v>
      </c>
      <c r="J25" s="41">
        <f t="shared" si="11"/>
        <v>4764.4568477923758</v>
      </c>
      <c r="K25" s="42">
        <f t="shared" si="12"/>
        <v>4658.9082651986892</v>
      </c>
      <c r="L25" s="43">
        <f t="shared" si="13"/>
        <v>5372.5430896285616</v>
      </c>
      <c r="M25" s="41">
        <f t="shared" si="14"/>
        <v>6050.860196696317</v>
      </c>
      <c r="N25" s="42">
        <f t="shared" si="15"/>
        <v>6988.3623977980333</v>
      </c>
      <c r="O25" s="43">
        <f t="shared" si="16"/>
        <v>10745.086179257123</v>
      </c>
      <c r="P25" s="20"/>
      <c r="Q25" s="20"/>
      <c r="R25" s="20"/>
    </row>
    <row r="26" spans="1:18" x14ac:dyDescent="0.4">
      <c r="A26" s="7">
        <v>18</v>
      </c>
      <c r="B26" s="4" t="s">
        <v>55</v>
      </c>
      <c r="C26" s="44">
        <v>2</v>
      </c>
      <c r="D26" s="54">
        <v>1.27</v>
      </c>
      <c r="E26" s="55">
        <v>1.5</v>
      </c>
      <c r="F26" s="78">
        <v>2</v>
      </c>
      <c r="G26" s="20">
        <f t="shared" si="2"/>
        <v>171147.48642663262</v>
      </c>
      <c r="H26" s="20">
        <f t="shared" si="3"/>
        <v>169588.14327678666</v>
      </c>
      <c r="I26" s="20">
        <f t="shared" si="4"/>
        <v>201219.64718355509</v>
      </c>
      <c r="J26" s="41">
        <f t="shared" si="11"/>
        <v>4945.9826536932651</v>
      </c>
      <c r="K26" s="42">
        <f t="shared" si="12"/>
        <v>4868.5591371326309</v>
      </c>
      <c r="L26" s="43">
        <f t="shared" si="13"/>
        <v>5694.8956750062762</v>
      </c>
      <c r="M26" s="41">
        <f t="shared" si="14"/>
        <v>6281.3979701904464</v>
      </c>
      <c r="N26" s="42">
        <f t="shared" si="15"/>
        <v>7302.8387056989468</v>
      </c>
      <c r="O26" s="43">
        <f t="shared" si="16"/>
        <v>11389.791350012552</v>
      </c>
      <c r="P26" s="20"/>
      <c r="Q26" s="20"/>
      <c r="R26" s="20"/>
    </row>
    <row r="27" spans="1:18" x14ac:dyDescent="0.4">
      <c r="A27" s="7">
        <v>19</v>
      </c>
      <c r="B27" s="4" t="s">
        <v>56</v>
      </c>
      <c r="C27" s="44">
        <v>1</v>
      </c>
      <c r="D27" s="54">
        <v>1.27</v>
      </c>
      <c r="E27" s="55">
        <v>1.5</v>
      </c>
      <c r="F27" s="56">
        <v>2</v>
      </c>
      <c r="G27" s="20">
        <f t="shared" si="2"/>
        <v>177668.20565948731</v>
      </c>
      <c r="H27" s="20">
        <f t="shared" si="3"/>
        <v>177219.60972424207</v>
      </c>
      <c r="I27" s="20">
        <f t="shared" si="4"/>
        <v>213292.82601456839</v>
      </c>
      <c r="J27" s="41">
        <f t="shared" si="11"/>
        <v>5134.4245927989787</v>
      </c>
      <c r="K27" s="42">
        <f t="shared" si="12"/>
        <v>5087.6442983035995</v>
      </c>
      <c r="L27" s="43">
        <f t="shared" si="13"/>
        <v>6036.5894155066526</v>
      </c>
      <c r="M27" s="41">
        <f t="shared" si="14"/>
        <v>6520.7192328547026</v>
      </c>
      <c r="N27" s="42">
        <f t="shared" si="15"/>
        <v>7631.4664474553992</v>
      </c>
      <c r="O27" s="43">
        <f t="shared" si="16"/>
        <v>12073.178831013305</v>
      </c>
      <c r="P27" s="20"/>
      <c r="Q27" s="20"/>
      <c r="R27" s="20"/>
    </row>
    <row r="28" spans="1:18" x14ac:dyDescent="0.4">
      <c r="A28" s="7">
        <v>20</v>
      </c>
      <c r="B28" s="4" t="s">
        <v>57</v>
      </c>
      <c r="C28" s="44">
        <v>1</v>
      </c>
      <c r="D28" s="54">
        <v>1.27</v>
      </c>
      <c r="E28" s="55">
        <v>1.5</v>
      </c>
      <c r="F28" s="78">
        <v>2</v>
      </c>
      <c r="G28" s="20">
        <f t="shared" si="2"/>
        <v>184437.36429511377</v>
      </c>
      <c r="H28" s="20">
        <f t="shared" si="3"/>
        <v>185194.49216183295</v>
      </c>
      <c r="I28" s="20">
        <f t="shared" si="4"/>
        <v>226090.3955754425</v>
      </c>
      <c r="J28" s="41">
        <f t="shared" si="11"/>
        <v>5330.0461697846195</v>
      </c>
      <c r="K28" s="42">
        <f t="shared" si="12"/>
        <v>5316.588291727262</v>
      </c>
      <c r="L28" s="43">
        <f t="shared" si="13"/>
        <v>6398.7847804370513</v>
      </c>
      <c r="M28" s="41">
        <f t="shared" si="14"/>
        <v>6769.158635626467</v>
      </c>
      <c r="N28" s="42">
        <f t="shared" si="15"/>
        <v>7974.8824375908935</v>
      </c>
      <c r="O28" s="43">
        <f t="shared" si="16"/>
        <v>12797.569560874103</v>
      </c>
      <c r="P28" s="20"/>
      <c r="Q28" s="20"/>
      <c r="R28" s="20"/>
    </row>
    <row r="29" spans="1:18" x14ac:dyDescent="0.4">
      <c r="A29" s="7">
        <v>21</v>
      </c>
      <c r="B29" s="4" t="s">
        <v>58</v>
      </c>
      <c r="C29" s="44">
        <v>2</v>
      </c>
      <c r="D29" s="54">
        <v>1.27</v>
      </c>
      <c r="E29" s="55">
        <v>0</v>
      </c>
      <c r="F29" s="74">
        <v>0</v>
      </c>
      <c r="G29" s="20">
        <f t="shared" si="2"/>
        <v>191464.42787475762</v>
      </c>
      <c r="H29" s="20">
        <f t="shared" si="3"/>
        <v>185194.49216183295</v>
      </c>
      <c r="I29" s="20">
        <f t="shared" si="4"/>
        <v>226090.3955754425</v>
      </c>
      <c r="J29" s="41">
        <f t="shared" si="11"/>
        <v>5533.1209288534128</v>
      </c>
      <c r="K29" s="42">
        <f t="shared" si="12"/>
        <v>5555.834764854988</v>
      </c>
      <c r="L29" s="43">
        <f t="shared" si="13"/>
        <v>6782.7118672632751</v>
      </c>
      <c r="M29" s="41">
        <f t="shared" si="14"/>
        <v>7027.0635796438346</v>
      </c>
      <c r="N29" s="42">
        <f t="shared" si="15"/>
        <v>0</v>
      </c>
      <c r="O29" s="43">
        <f t="shared" si="16"/>
        <v>0</v>
      </c>
      <c r="P29" s="20"/>
      <c r="Q29" s="20"/>
      <c r="R29" s="20"/>
    </row>
    <row r="30" spans="1:18" x14ac:dyDescent="0.4">
      <c r="A30" s="7">
        <v>22</v>
      </c>
      <c r="B30" s="4" t="s">
        <v>59</v>
      </c>
      <c r="C30" s="44">
        <v>1</v>
      </c>
      <c r="D30" s="54">
        <v>1.27</v>
      </c>
      <c r="E30" s="55">
        <v>1.5</v>
      </c>
      <c r="F30" s="78">
        <v>2</v>
      </c>
      <c r="G30" s="20">
        <f t="shared" si="2"/>
        <v>198759.22257678589</v>
      </c>
      <c r="H30" s="20">
        <f t="shared" si="3"/>
        <v>193528.24430911543</v>
      </c>
      <c r="I30" s="20">
        <f t="shared" si="4"/>
        <v>239655.81930996905</v>
      </c>
      <c r="J30" s="41">
        <f t="shared" si="11"/>
        <v>5743.9328362427286</v>
      </c>
      <c r="K30" s="42">
        <f t="shared" si="12"/>
        <v>5555.834764854988</v>
      </c>
      <c r="L30" s="43">
        <f t="shared" si="13"/>
        <v>6782.7118672632751</v>
      </c>
      <c r="M30" s="41">
        <f t="shared" si="14"/>
        <v>7294.7947020282654</v>
      </c>
      <c r="N30" s="42">
        <f t="shared" si="15"/>
        <v>8333.752147282481</v>
      </c>
      <c r="O30" s="43">
        <f t="shared" si="16"/>
        <v>13565.42373452655</v>
      </c>
      <c r="P30" s="20"/>
      <c r="Q30" s="20"/>
      <c r="R30" s="20"/>
    </row>
    <row r="31" spans="1:18" x14ac:dyDescent="0.4">
      <c r="A31" s="7">
        <v>23</v>
      </c>
      <c r="B31" s="4" t="s">
        <v>60</v>
      </c>
      <c r="C31" s="44">
        <v>1</v>
      </c>
      <c r="D31" s="54">
        <v>-1</v>
      </c>
      <c r="E31" s="55">
        <v>0</v>
      </c>
      <c r="F31" s="56">
        <v>0</v>
      </c>
      <c r="G31" s="20">
        <f t="shared" si="2"/>
        <v>192796.44589948232</v>
      </c>
      <c r="H31" s="20">
        <f t="shared" si="3"/>
        <v>193528.24430911543</v>
      </c>
      <c r="I31" s="20">
        <f t="shared" si="4"/>
        <v>239655.81930996905</v>
      </c>
      <c r="J31" s="41">
        <f t="shared" si="11"/>
        <v>5962.7766773035764</v>
      </c>
      <c r="K31" s="42">
        <f t="shared" si="12"/>
        <v>5805.8473292734625</v>
      </c>
      <c r="L31" s="43">
        <f t="shared" si="13"/>
        <v>7189.6745792990714</v>
      </c>
      <c r="M31" s="41">
        <f t="shared" si="14"/>
        <v>-5962.7766773035764</v>
      </c>
      <c r="N31" s="42">
        <f t="shared" si="15"/>
        <v>0</v>
      </c>
      <c r="O31" s="43">
        <f t="shared" si="16"/>
        <v>0</v>
      </c>
      <c r="P31" s="20" t="s">
        <v>40</v>
      </c>
      <c r="Q31" s="20"/>
      <c r="R31" s="20"/>
    </row>
    <row r="32" spans="1:18" x14ac:dyDescent="0.4">
      <c r="A32" s="7">
        <v>24</v>
      </c>
      <c r="B32" s="4" t="s">
        <v>61</v>
      </c>
      <c r="C32" s="44">
        <v>2</v>
      </c>
      <c r="D32" s="54">
        <v>1.27</v>
      </c>
      <c r="E32" s="55">
        <v>1.5</v>
      </c>
      <c r="F32" s="56">
        <v>0</v>
      </c>
      <c r="G32" s="20">
        <f t="shared" si="2"/>
        <v>200141.9904882526</v>
      </c>
      <c r="H32" s="20">
        <f t="shared" si="3"/>
        <v>202237.01530302563</v>
      </c>
      <c r="I32" s="20">
        <f t="shared" si="4"/>
        <v>239655.81930996905</v>
      </c>
      <c r="J32" s="41">
        <f t="shared" si="11"/>
        <v>5783.8933769844698</v>
      </c>
      <c r="K32" s="42">
        <f t="shared" si="12"/>
        <v>5805.8473292734625</v>
      </c>
      <c r="L32" s="43">
        <f t="shared" si="13"/>
        <v>7189.6745792990714</v>
      </c>
      <c r="M32" s="41">
        <f t="shared" si="14"/>
        <v>7345.5445887702772</v>
      </c>
      <c r="N32" s="42">
        <f t="shared" si="15"/>
        <v>8708.7709939101933</v>
      </c>
      <c r="O32" s="43">
        <f t="shared" si="16"/>
        <v>0</v>
      </c>
      <c r="P32" s="20"/>
      <c r="Q32" s="20"/>
      <c r="R32" s="20"/>
    </row>
    <row r="33" spans="1:18" x14ac:dyDescent="0.4">
      <c r="A33" s="7">
        <v>25</v>
      </c>
      <c r="B33" s="4"/>
      <c r="C33" s="44"/>
      <c r="D33" s="54"/>
      <c r="E33" s="55"/>
      <c r="F33" s="56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>
        <f t="shared" si="11"/>
        <v>6004.2597146475782</v>
      </c>
      <c r="K33" s="42">
        <f t="shared" si="12"/>
        <v>6067.1104590907689</v>
      </c>
      <c r="L33" s="43">
        <f t="shared" si="13"/>
        <v>7189.6745792990714</v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4"/>
      <c r="E34" s="55"/>
      <c r="F34" s="74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4"/>
      <c r="E35" s="55"/>
      <c r="F35" s="74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4"/>
      <c r="E36" s="55"/>
      <c r="F36" s="56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4"/>
      <c r="E37" s="55"/>
      <c r="F37" s="56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4"/>
      <c r="E38" s="55"/>
      <c r="F38" s="56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4"/>
      <c r="E39" s="55"/>
      <c r="F39" s="56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4"/>
      <c r="E40" s="55"/>
      <c r="F40" s="56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4"/>
      <c r="E41" s="55"/>
      <c r="F41" s="74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4"/>
      <c r="E42" s="55"/>
      <c r="F42" s="74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4"/>
      <c r="E43" s="55"/>
      <c r="F43" s="56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4"/>
      <c r="E44" s="55"/>
      <c r="F44" s="56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4"/>
      <c r="E45" s="55"/>
      <c r="F45" s="56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4"/>
      <c r="E46" s="55"/>
      <c r="F46" s="56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4"/>
      <c r="E47" s="55"/>
      <c r="F47" s="56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4"/>
      <c r="E48" s="55"/>
      <c r="F48" s="56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4"/>
      <c r="E49" s="55"/>
      <c r="F49" s="56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4"/>
      <c r="E50" s="55"/>
      <c r="F50" s="56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4"/>
      <c r="E51" s="55"/>
      <c r="F51" s="74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4"/>
      <c r="E52" s="55"/>
      <c r="F52" s="56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4"/>
      <c r="E53" s="55"/>
      <c r="F53" s="56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4"/>
      <c r="E54" s="55"/>
      <c r="F54" s="56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4"/>
      <c r="E55" s="55"/>
      <c r="F55" s="56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4"/>
      <c r="E56" s="55"/>
      <c r="F56" s="56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4"/>
      <c r="E57" s="55"/>
      <c r="F57" s="56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7"/>
      <c r="E58" s="58"/>
      <c r="F58" s="59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21</v>
      </c>
      <c r="E59" s="1">
        <f>COUNTIF(E9:E58,1.5)</f>
        <v>16</v>
      </c>
      <c r="F59" s="6">
        <f>COUNTIF(F9:F58,2)</f>
        <v>15</v>
      </c>
      <c r="G59" s="66">
        <f>M59+G8</f>
        <v>200141.9904882526</v>
      </c>
      <c r="H59" s="18">
        <f>N59+H8</f>
        <v>202237.01530302566</v>
      </c>
      <c r="I59" s="19">
        <f>O59+I8</f>
        <v>239655.81930996903</v>
      </c>
      <c r="J59" s="63" t="s">
        <v>30</v>
      </c>
      <c r="K59" s="64" t="e">
        <f>B58-B9</f>
        <v>#VALUE!</v>
      </c>
      <c r="L59" s="65" t="s">
        <v>31</v>
      </c>
      <c r="M59" s="75">
        <f>SUM(M9:M58)</f>
        <v>100141.9904882526</v>
      </c>
      <c r="N59" s="76">
        <f>SUM(N9:N58)</f>
        <v>102237.01530302565</v>
      </c>
      <c r="O59" s="77">
        <f>SUM(O9:O58)</f>
        <v>139655.81930996903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3</v>
      </c>
      <c r="E60" s="1">
        <f>COUNTIF(E9:E58,-1)</f>
        <v>0</v>
      </c>
      <c r="F60" s="6">
        <f>COUNTIF(F9:F58,-1)</f>
        <v>0</v>
      </c>
      <c r="G60" s="79" t="s">
        <v>29</v>
      </c>
      <c r="H60" s="80"/>
      <c r="I60" s="86"/>
      <c r="J60" s="79" t="s">
        <v>32</v>
      </c>
      <c r="K60" s="80"/>
      <c r="L60" s="86"/>
      <c r="M60" s="7"/>
      <c r="O60" s="3"/>
    </row>
    <row r="61" spans="1:15" ht="19.5" thickBot="1" x14ac:dyDescent="0.45">
      <c r="A61" s="7"/>
      <c r="B61" s="81" t="s">
        <v>34</v>
      </c>
      <c r="C61" s="82"/>
      <c r="D61" s="1">
        <f>COUNTIF(D9:D58,0)</f>
        <v>0</v>
      </c>
      <c r="E61" s="1">
        <f>COUNTIF(E9:E58,0)</f>
        <v>8</v>
      </c>
      <c r="F61" s="1">
        <f>COUNTIF(F9:F58,0)</f>
        <v>9</v>
      </c>
      <c r="G61" s="70">
        <f>G59/G8</f>
        <v>2.0014199048825261</v>
      </c>
      <c r="H61" s="71">
        <f t="shared" ref="H61" si="21">H59/H8</f>
        <v>2.0223701530302565</v>
      </c>
      <c r="I61" s="72">
        <f>I59/I8</f>
        <v>2.3965581930996902</v>
      </c>
      <c r="J61" s="61" t="e">
        <f>(G61-100%)*30/K59</f>
        <v>#VALUE!</v>
      </c>
      <c r="K61" s="61" t="e">
        <f>(H61-100%)*30/K59</f>
        <v>#VALUE!</v>
      </c>
      <c r="L61" s="62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3">
        <f t="shared" ref="D62:E62" si="22">D59/(D59+D60+D61)</f>
        <v>0.875</v>
      </c>
      <c r="E62" s="68">
        <f t="shared" si="22"/>
        <v>0.66666666666666663</v>
      </c>
      <c r="F62" s="69">
        <f>F59/(F59+F60+F61)</f>
        <v>0.625</v>
      </c>
    </row>
    <row r="64" spans="1:15" x14ac:dyDescent="0.4">
      <c r="D64" s="67"/>
      <c r="E64" s="67"/>
      <c r="F64" s="67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1"/>
  <sheetViews>
    <sheetView topLeftCell="A280" zoomScale="80" zoomScaleNormal="80" workbookViewId="0">
      <selection activeCell="Q301" sqref="Q301"/>
    </sheetView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0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25</v>
      </c>
    </row>
    <row r="2" spans="1:10" x14ac:dyDescent="0.4">
      <c r="A2" s="89" t="s">
        <v>62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26</v>
      </c>
    </row>
    <row r="12" spans="1:10" x14ac:dyDescent="0.4">
      <c r="A12" s="91" t="s">
        <v>63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27</v>
      </c>
    </row>
    <row r="22" spans="1:10" x14ac:dyDescent="0.4">
      <c r="A22" s="91" t="s">
        <v>66</v>
      </c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D4" sqref="D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64</v>
      </c>
      <c r="C4" s="35"/>
      <c r="D4" s="36" t="s">
        <v>65</v>
      </c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幸仁 遠藤</cp:lastModifiedBy>
  <dcterms:created xsi:type="dcterms:W3CDTF">2020-09-18T03:10:57Z</dcterms:created>
  <dcterms:modified xsi:type="dcterms:W3CDTF">2023-10-12T15:51:12Z</dcterms:modified>
</cp:coreProperties>
</file>