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8c563bfccff85e5/Documents/"/>
    </mc:Choice>
  </mc:AlternateContent>
  <xr:revisionPtr revIDLastSave="30" documentId="8_{1FAE8EA7-E252-40AC-9640-84935F90FF69}" xr6:coauthVersionLast="47" xr6:coauthVersionMax="47" xr10:uidLastSave="{F690CCAE-40AA-4CDB-9471-229DC4F45C57}"/>
  <bookViews>
    <workbookView xWindow="-120" yWindow="-120" windowWidth="29040" windowHeight="1584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<sst xmlns="http://schemas.openxmlformats.org/spreadsheetml/2006/main" count="86" uniqueCount="73">
  <si>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</si>
  <si>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</si>
  <si>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</si>
  <si>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</si>
  <si>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</si>
  <si>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</si>
  <si>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</si>
  <si>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</si>
  <si>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</si>
  <si>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</si>
  <si>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</si>
  <si>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</si>
  <si>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</si>
  <si>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</si>
  <si>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</si>
  <si>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</si>
  <si>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</si>
  <si>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</si>
  <si>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</si>
  <si>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</si>
  <si>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</si>
  <si>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</si>
  <si>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</si>
  <si>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</si>
  <si>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</si>
  <si>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</si>
  <si>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</si>
  <si>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</si>
  <si>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</si>
  <si>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</si>
  <si>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</si>
  <si>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</si>
  <si>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</si>
  <si>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</si>
  <si>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</si>
  <si>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</si>
  <si>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</si>
  <si>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2020.02.25</t>
    <phoneticPr fontId="1"/>
  </si>
  <si>
    <t>2020.03.20</t>
    <phoneticPr fontId="1"/>
  </si>
  <si>
    <t>2020.05.25</t>
    <phoneticPr fontId="1"/>
  </si>
  <si>
    <t>2020.07.10</t>
    <phoneticPr fontId="1"/>
  </si>
  <si>
    <t>2020.08.26</t>
    <phoneticPr fontId="1"/>
  </si>
  <si>
    <t>2020.11.23</t>
    <phoneticPr fontId="1"/>
  </si>
  <si>
    <t>2021.01.28</t>
    <phoneticPr fontId="1"/>
  </si>
  <si>
    <t>2021.01.29</t>
    <phoneticPr fontId="1"/>
  </si>
  <si>
    <t>2021.03.03</t>
    <phoneticPr fontId="1"/>
  </si>
  <si>
    <t>2021.05.13</t>
    <phoneticPr fontId="1"/>
  </si>
  <si>
    <t>2021.06.10</t>
    <phoneticPr fontId="1"/>
  </si>
  <si>
    <t>2021.08.05</t>
    <phoneticPr fontId="1"/>
  </si>
  <si>
    <t>2021.08.24</t>
    <phoneticPr fontId="1"/>
  </si>
  <si>
    <t>2021.09.14</t>
    <phoneticPr fontId="1"/>
  </si>
  <si>
    <t>2021.11.09</t>
    <phoneticPr fontId="1"/>
  </si>
  <si>
    <t>2022.02.21</t>
    <phoneticPr fontId="1"/>
  </si>
  <si>
    <t>10MAが下降していた</t>
    <rPh sb="5" eb="7">
      <t>カコウ</t>
    </rPh>
    <phoneticPr fontId="1"/>
  </si>
  <si>
    <t>損切</t>
    <rPh sb="0" eb="2">
      <t>ソンギリ</t>
    </rPh>
    <phoneticPr fontId="1"/>
  </si>
  <si>
    <t>為、エントリー</t>
    <rPh sb="0" eb="1">
      <t>タメ</t>
    </rPh>
    <phoneticPr fontId="1"/>
  </si>
  <si>
    <t>2022.04.21</t>
    <phoneticPr fontId="1"/>
  </si>
  <si>
    <t>2022.04.14</t>
    <phoneticPr fontId="1"/>
  </si>
  <si>
    <t>2022.06.22</t>
    <phoneticPr fontId="1"/>
  </si>
  <si>
    <t>2022.09.12</t>
    <phoneticPr fontId="1"/>
  </si>
  <si>
    <t>2023.01.31</t>
    <phoneticPr fontId="1"/>
  </si>
  <si>
    <t>2023.03.02</t>
    <phoneticPr fontId="1"/>
  </si>
  <si>
    <t>2023.05.10</t>
    <phoneticPr fontId="1"/>
  </si>
  <si>
    <t>日足</t>
    <rPh sb="0" eb="2">
      <t>ヒアシ</t>
    </rPh>
    <phoneticPr fontId="1"/>
  </si>
  <si>
    <t>2023.06.12</t>
    <phoneticPr fontId="1"/>
  </si>
  <si>
    <t>150MAにタッチしている</t>
    <phoneticPr fontId="1"/>
  </si>
  <si>
    <t>2023.08.10</t>
    <phoneticPr fontId="1"/>
  </si>
  <si>
    <t>下降トレンド、2.0到達まで１１本</t>
    <rPh sb="0" eb="2">
      <t>カコウ</t>
    </rPh>
    <rPh sb="10" eb="12">
      <t>トウタツ</t>
    </rPh>
    <rPh sb="16" eb="17">
      <t>ホン</t>
    </rPh>
    <phoneticPr fontId="1"/>
  </si>
  <si>
    <t>2023.09.20</t>
    <phoneticPr fontId="1"/>
  </si>
  <si>
    <t>USD/JPYに比べて、明らかなトレンドが出ている個所が少なかった。しかしながら、５．０到達個所が多くみられた。</t>
    <rPh sb="8" eb="9">
      <t>クラ</t>
    </rPh>
    <rPh sb="12" eb="13">
      <t>アキ</t>
    </rPh>
    <rPh sb="21" eb="22">
      <t>デ</t>
    </rPh>
    <rPh sb="25" eb="27">
      <t>カショ</t>
    </rPh>
    <rPh sb="28" eb="29">
      <t>スク</t>
    </rPh>
    <rPh sb="44" eb="46">
      <t>トウタツ</t>
    </rPh>
    <rPh sb="46" eb="48">
      <t>カショ</t>
    </rPh>
    <rPh sb="49" eb="50">
      <t>オオ</t>
    </rPh>
    <phoneticPr fontId="1"/>
  </si>
  <si>
    <t>上位足MAの位置を見分けながら、トレンドが出ている方向に絞る。上ひげ、下ひげの長いPBを狙ってエントリーする。</t>
    <rPh sb="0" eb="2">
      <t>ジョウイ</t>
    </rPh>
    <rPh sb="2" eb="3">
      <t>アシ</t>
    </rPh>
    <rPh sb="6" eb="8">
      <t>イチ</t>
    </rPh>
    <rPh sb="9" eb="11">
      <t>ミワ</t>
    </rPh>
    <rPh sb="21" eb="22">
      <t>デ</t>
    </rPh>
    <rPh sb="25" eb="27">
      <t>ホウコウ</t>
    </rPh>
    <rPh sb="28" eb="29">
      <t>シボ</t>
    </rPh>
    <rPh sb="31" eb="32">
      <t>ウエ</t>
    </rPh>
    <rPh sb="35" eb="36">
      <t>シタ</t>
    </rPh>
    <rPh sb="39" eb="40">
      <t>ナガ</t>
    </rPh>
    <rPh sb="44" eb="45">
      <t>ネラ</t>
    </rPh>
    <phoneticPr fontId="1"/>
  </si>
  <si>
    <t>明確にトレンド方向が出ている個所に絞ってエントリーするべきと感じました。ダマシが多い。</t>
    <rPh sb="0" eb="2">
      <t>メイカク</t>
    </rPh>
    <rPh sb="7" eb="9">
      <t>ホウコウ</t>
    </rPh>
    <rPh sb="10" eb="11">
      <t>デ</t>
    </rPh>
    <rPh sb="14" eb="16">
      <t>カショ</t>
    </rPh>
    <rPh sb="17" eb="18">
      <t>シボ</t>
    </rPh>
    <rPh sb="30" eb="31">
      <t>カン</t>
    </rPh>
    <rPh sb="40" eb="41">
      <t>オオ</t>
    </rPh>
    <phoneticPr fontId="1"/>
  </si>
  <si>
    <t>2023.10.02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</si>
</sst>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4" borderId="5" xfId="0" applyFont="1" applyFill="1" applyBorder="1">
      <alignment vertical="center"/>
    </xf>
    <xf numFmtId="0" fontId="12" fillId="4" borderId="9" xfId="0" applyFont="1" applyFill="1" applyBorder="1">
      <alignment vertical="center"/>
    </xf>
    <xf numFmtId="0" fontId="12" fillId="3" borderId="8" xfId="0" applyFon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11906</xdr:colOff>
      <xdr:row>0</xdr:row>
      <xdr:rowOff>0</xdr:rowOff>
    </xdr:from>
    <xdr:to>
      <xdr:col>39</xdr:col>
      <xdr:colOff>462058</xdr:colOff>
      <xdr:row>71</xdr:row>
      <xdr:rowOff>10621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F749F353-F419-5D13-2E2C-D52438B066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906" y="0"/>
          <a:ext cx="24405527" cy="12690777"/>
        </a:xfrm>
        <a:prstGeom prst="rect">
          <a:avLst/>
        </a:prstGeom>
      </xdr:spPr>
    </xdr:pic>
    <xdr:clientData/>
  </xdr:twoCellAnchor>
  <xdr:twoCellAnchor editAs="oneCell">
    <xdr:from>
      <xdr:col>0</xdr:col>
      <xdr:colOff>11906</xdr:colOff>
      <xdr:row>56</xdr:row>
      <xdr:rowOff>107900</xdr:rowOff>
    </xdr:from>
    <xdr:to>
      <xdr:col>38</xdr:col>
      <xdr:colOff>463380</xdr:colOff>
      <xdr:row>131</xdr:row>
      <xdr:rowOff>93963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BE4D799E-11A9-DBEC-5294-ABFF0DE788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06" y="10109150"/>
          <a:ext cx="23787724" cy="1338059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116</xdr:row>
      <xdr:rowOff>70694</xdr:rowOff>
    </xdr:from>
    <xdr:to>
      <xdr:col>37</xdr:col>
      <xdr:colOff>438245</xdr:colOff>
      <xdr:row>189</xdr:row>
      <xdr:rowOff>58245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683F8568-F231-193A-DC74-A8F1BC9510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20787569"/>
          <a:ext cx="23155370" cy="13024895"/>
        </a:xfrm>
        <a:prstGeom prst="rect">
          <a:avLst/>
        </a:prstGeom>
      </xdr:spPr>
    </xdr:pic>
    <xdr:clientData/>
  </xdr:twoCellAnchor>
  <xdr:twoCellAnchor editAs="oneCell">
    <xdr:from>
      <xdr:col>0</xdr:col>
      <xdr:colOff>35719</xdr:colOff>
      <xdr:row>174</xdr:row>
      <xdr:rowOff>83343</xdr:rowOff>
    </xdr:from>
    <xdr:to>
      <xdr:col>36</xdr:col>
      <xdr:colOff>342996</xdr:colOff>
      <xdr:row>246</xdr:row>
      <xdr:rowOff>46339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8690AFC1-FF66-79B6-CCF4-C55BBBFC4A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5719" y="31158656"/>
          <a:ext cx="22405277" cy="1282174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231</xdr:row>
      <xdr:rowOff>119063</xdr:rowOff>
    </xdr:from>
    <xdr:to>
      <xdr:col>36</xdr:col>
      <xdr:colOff>184444</xdr:colOff>
      <xdr:row>309</xdr:row>
      <xdr:rowOff>22527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38BA6B8E-5D0D-7E94-4F72-CD3BF01BC4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41374219"/>
          <a:ext cx="22282444" cy="13833777"/>
        </a:xfrm>
        <a:prstGeom prst="rect">
          <a:avLst/>
        </a:prstGeom>
      </xdr:spPr>
    </xdr:pic>
    <xdr:clientData/>
  </xdr:twoCellAnchor>
  <xdr:twoCellAnchor editAs="oneCell">
    <xdr:from>
      <xdr:col>0</xdr:col>
      <xdr:colOff>35719</xdr:colOff>
      <xdr:row>293</xdr:row>
      <xdr:rowOff>92274</xdr:rowOff>
    </xdr:from>
    <xdr:to>
      <xdr:col>37</xdr:col>
      <xdr:colOff>33434</xdr:colOff>
      <xdr:row>365</xdr:row>
      <xdr:rowOff>10621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AA7794D1-2449-5BD8-D845-BCDA28099A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5719" y="52420243"/>
          <a:ext cx="22714840" cy="127770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G34" sqref="G34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9</v>
      </c>
    </row>
    <row r="2" spans="1:18" x14ac:dyDescent="0.4">
      <c r="A2" s="1" t="s">
        <v>8</v>
      </c>
      <c r="C2" t="s">
        <v>63</v>
      </c>
    </row>
    <row r="3" spans="1:18" x14ac:dyDescent="0.4">
      <c r="A3" s="1" t="s">
        <v>11</v>
      </c>
      <c r="C3" s="27">
        <v>100000</v>
      </c>
    </row>
    <row r="4" spans="1:18" x14ac:dyDescent="0.4">
      <c r="A4" s="1" t="s">
        <v>12</v>
      </c>
      <c r="C4" s="27" t="s">
        <v>14</v>
      </c>
    </row>
    <row r="5" spans="1:18" ht="19.5" thickBot="1" x14ac:dyDescent="0.45">
      <c r="A5" s="1" t="s">
        <v>13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7" t="s">
        <v>3</v>
      </c>
      <c r="H6" s="78"/>
      <c r="I6" s="84"/>
      <c r="J6" s="77" t="s">
        <v>24</v>
      </c>
      <c r="K6" s="78"/>
      <c r="L6" s="84"/>
      <c r="M6" s="77" t="s">
        <v>25</v>
      </c>
      <c r="N6" s="78"/>
      <c r="O6" s="84"/>
    </row>
    <row r="7" spans="1:18" ht="19.5" thickBot="1" x14ac:dyDescent="0.45">
      <c r="A7" s="25"/>
      <c r="B7" s="25" t="s">
        <v>2</v>
      </c>
      <c r="C7" s="59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10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1" t="s">
        <v>24</v>
      </c>
      <c r="K8" s="82"/>
      <c r="L8" s="83"/>
      <c r="M8" s="81"/>
      <c r="N8" s="82"/>
      <c r="O8" s="83"/>
    </row>
    <row r="9" spans="1:18" x14ac:dyDescent="0.4">
      <c r="A9" s="7">
        <v>1</v>
      </c>
      <c r="B9" s="21" t="s">
        <v>37</v>
      </c>
      <c r="C9" s="47">
        <v>1</v>
      </c>
      <c r="D9" s="51">
        <v>1.27</v>
      </c>
      <c r="E9" s="52">
        <v>1.5</v>
      </c>
      <c r="F9" s="91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 t="s">
        <v>38</v>
      </c>
      <c r="C10" s="44">
        <v>2</v>
      </c>
      <c r="D10" s="53">
        <v>1.27</v>
      </c>
      <c r="E10" s="54">
        <v>1.5</v>
      </c>
      <c r="F10" s="55">
        <v>0</v>
      </c>
      <c r="G10" s="20">
        <f t="shared" ref="G10:G42" si="2">IF(D10="","",G9+M10)</f>
        <v>107765.16099999999</v>
      </c>
      <c r="H10" s="20">
        <f t="shared" ref="H10:H42" si="3">IF(E10="","",H9+N10)</f>
        <v>109202.5</v>
      </c>
      <c r="I10" s="20">
        <f t="shared" ref="I10:I42" si="4">IF(F10="","",I9+O10)</f>
        <v>106000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3955.1609999999996</v>
      </c>
      <c r="N10" s="42">
        <f t="shared" ref="N10:N12" si="9">IF(E10="","",K10*E10)</f>
        <v>4702.5</v>
      </c>
      <c r="O10" s="43">
        <f t="shared" ref="O10:O12" si="10">IF(F10="","",L10*F10)</f>
        <v>0</v>
      </c>
      <c r="P10" s="20"/>
      <c r="Q10" s="20"/>
      <c r="R10" s="20"/>
    </row>
    <row r="11" spans="1:18" x14ac:dyDescent="0.4">
      <c r="A11" s="7">
        <v>3</v>
      </c>
      <c r="B11" s="4" t="s">
        <v>39</v>
      </c>
      <c r="C11" s="44">
        <v>1</v>
      </c>
      <c r="D11" s="53">
        <v>1.27</v>
      </c>
      <c r="E11" s="54">
        <v>1.5</v>
      </c>
      <c r="F11" s="92">
        <v>2</v>
      </c>
      <c r="G11" s="20">
        <f t="shared" si="2"/>
        <v>111871.01363409999</v>
      </c>
      <c r="H11" s="20">
        <f t="shared" si="3"/>
        <v>114116.6125</v>
      </c>
      <c r="I11" s="20">
        <f t="shared" si="4"/>
        <v>112360</v>
      </c>
      <c r="J11" s="41">
        <f t="shared" si="5"/>
        <v>3232.9548299999997</v>
      </c>
      <c r="K11" s="42">
        <f t="shared" si="6"/>
        <v>3276.0749999999998</v>
      </c>
      <c r="L11" s="43">
        <f t="shared" si="7"/>
        <v>3180</v>
      </c>
      <c r="M11" s="41">
        <f t="shared" si="8"/>
        <v>4105.8526340999997</v>
      </c>
      <c r="N11" s="42">
        <f t="shared" si="9"/>
        <v>4914.1124999999993</v>
      </c>
      <c r="O11" s="43">
        <f t="shared" si="10"/>
        <v>6360</v>
      </c>
      <c r="P11" s="20"/>
      <c r="Q11" s="20"/>
      <c r="R11" s="20"/>
    </row>
    <row r="12" spans="1:18" x14ac:dyDescent="0.4">
      <c r="A12" s="7">
        <v>4</v>
      </c>
      <c r="B12" s="4" t="s">
        <v>40</v>
      </c>
      <c r="C12" s="44">
        <v>1</v>
      </c>
      <c r="D12" s="53">
        <v>1.27</v>
      </c>
      <c r="E12" s="54">
        <v>1.5</v>
      </c>
      <c r="F12" s="92">
        <v>2</v>
      </c>
      <c r="G12" s="20">
        <f t="shared" si="2"/>
        <v>116133.29925355921</v>
      </c>
      <c r="H12" s="20">
        <f t="shared" si="3"/>
        <v>119251.8600625</v>
      </c>
      <c r="I12" s="20">
        <f t="shared" si="4"/>
        <v>119101.6</v>
      </c>
      <c r="J12" s="41">
        <f t="shared" si="5"/>
        <v>3356.1304090229996</v>
      </c>
      <c r="K12" s="42">
        <f t="shared" si="6"/>
        <v>3423.4983750000001</v>
      </c>
      <c r="L12" s="43">
        <f t="shared" si="7"/>
        <v>3370.7999999999997</v>
      </c>
      <c r="M12" s="41">
        <f t="shared" si="8"/>
        <v>4262.2856194592096</v>
      </c>
      <c r="N12" s="42">
        <f t="shared" si="9"/>
        <v>5135.2475625000006</v>
      </c>
      <c r="O12" s="43">
        <f t="shared" si="10"/>
        <v>6741.5999999999995</v>
      </c>
      <c r="P12" s="20"/>
      <c r="Q12" s="20"/>
      <c r="R12" s="20"/>
    </row>
    <row r="13" spans="1:18" x14ac:dyDescent="0.4">
      <c r="A13" s="7">
        <v>5</v>
      </c>
      <c r="B13" s="4" t="s">
        <v>41</v>
      </c>
      <c r="C13" s="44">
        <v>1</v>
      </c>
      <c r="D13" s="53">
        <v>1.27</v>
      </c>
      <c r="E13" s="54">
        <v>1.5</v>
      </c>
      <c r="F13" s="73">
        <v>2</v>
      </c>
      <c r="G13" s="20">
        <f t="shared" si="2"/>
        <v>120557.97795511982</v>
      </c>
      <c r="H13" s="20">
        <f t="shared" si="3"/>
        <v>124618.19376531249</v>
      </c>
      <c r="I13" s="20">
        <f t="shared" si="4"/>
        <v>126247.69600000001</v>
      </c>
      <c r="J13" s="41">
        <f t="shared" ref="J13:J58" si="11">IF(G12="","",G12*0.03)</f>
        <v>3483.998977606776</v>
      </c>
      <c r="K13" s="42">
        <f t="shared" ref="K13:K58" si="12">IF(H12="","",H12*0.03)</f>
        <v>3577.5558018749998</v>
      </c>
      <c r="L13" s="43">
        <f t="shared" ref="L13:L58" si="13">IF(I12="","",I12*0.03)</f>
        <v>3573.0480000000002</v>
      </c>
      <c r="M13" s="41">
        <f t="shared" ref="M13:M58" si="14">IF(D13="","",J13*D13)</f>
        <v>4424.6787015606051</v>
      </c>
      <c r="N13" s="42">
        <f t="shared" ref="N13:N58" si="15">IF(E13="","",K13*E13)</f>
        <v>5366.3337028124997</v>
      </c>
      <c r="O13" s="43">
        <f t="shared" ref="O13:O58" si="16">IF(F13="","",L13*F13)</f>
        <v>7146.0960000000005</v>
      </c>
      <c r="P13" s="20"/>
      <c r="Q13" s="20"/>
      <c r="R13" s="20"/>
    </row>
    <row r="14" spans="1:18" x14ac:dyDescent="0.4">
      <c r="A14" s="7">
        <v>6</v>
      </c>
      <c r="B14" s="4" t="s">
        <v>42</v>
      </c>
      <c r="C14" s="44">
        <v>1</v>
      </c>
      <c r="D14" s="53">
        <v>1.27</v>
      </c>
      <c r="E14" s="54">
        <v>1.5</v>
      </c>
      <c r="F14" s="55">
        <v>2</v>
      </c>
      <c r="G14" s="20">
        <f t="shared" si="2"/>
        <v>125151.23691520988</v>
      </c>
      <c r="H14" s="20">
        <f t="shared" si="3"/>
        <v>130226.01248475155</v>
      </c>
      <c r="I14" s="20">
        <f t="shared" si="4"/>
        <v>133822.55776000003</v>
      </c>
      <c r="J14" s="41">
        <f t="shared" si="11"/>
        <v>3616.7393386535941</v>
      </c>
      <c r="K14" s="42">
        <f t="shared" si="12"/>
        <v>3738.5458129593744</v>
      </c>
      <c r="L14" s="43">
        <f t="shared" si="13"/>
        <v>3787.4308800000003</v>
      </c>
      <c r="M14" s="41">
        <f t="shared" si="14"/>
        <v>4593.2589600900646</v>
      </c>
      <c r="N14" s="42">
        <f t="shared" si="15"/>
        <v>5607.8187194390612</v>
      </c>
      <c r="O14" s="43">
        <f t="shared" si="16"/>
        <v>7574.8617600000007</v>
      </c>
      <c r="P14" s="20"/>
      <c r="Q14" s="20"/>
      <c r="R14" s="20"/>
    </row>
    <row r="15" spans="1:18" x14ac:dyDescent="0.4">
      <c r="A15" s="7">
        <v>7</v>
      </c>
      <c r="B15" s="4" t="s">
        <v>43</v>
      </c>
      <c r="C15" s="44">
        <v>2</v>
      </c>
      <c r="D15" s="53">
        <v>-1</v>
      </c>
      <c r="E15" s="54">
        <v>0</v>
      </c>
      <c r="F15" s="55">
        <v>0</v>
      </c>
      <c r="G15" s="20">
        <f t="shared" si="2"/>
        <v>121396.69980775358</v>
      </c>
      <c r="H15" s="20">
        <f t="shared" si="3"/>
        <v>130226.01248475155</v>
      </c>
      <c r="I15" s="20">
        <f t="shared" si="4"/>
        <v>133822.55776000003</v>
      </c>
      <c r="J15" s="41">
        <f t="shared" si="11"/>
        <v>3754.5371074562963</v>
      </c>
      <c r="K15" s="42">
        <f t="shared" si="12"/>
        <v>3906.7803745425463</v>
      </c>
      <c r="L15" s="43">
        <f t="shared" si="13"/>
        <v>4014.6767328000005</v>
      </c>
      <c r="M15" s="41">
        <f t="shared" si="14"/>
        <v>-3754.5371074562963</v>
      </c>
      <c r="N15" s="42">
        <f t="shared" si="15"/>
        <v>0</v>
      </c>
      <c r="O15" s="43">
        <f t="shared" si="16"/>
        <v>0</v>
      </c>
      <c r="P15" s="20" t="s">
        <v>54</v>
      </c>
      <c r="Q15" s="20"/>
      <c r="R15" s="20"/>
    </row>
    <row r="16" spans="1:18" x14ac:dyDescent="0.4">
      <c r="A16" s="7">
        <v>8</v>
      </c>
      <c r="B16" s="4" t="s">
        <v>44</v>
      </c>
      <c r="C16" s="44">
        <v>2</v>
      </c>
      <c r="D16" s="53">
        <v>1.27</v>
      </c>
      <c r="E16" s="54">
        <v>1.5</v>
      </c>
      <c r="F16" s="55">
        <v>2</v>
      </c>
      <c r="G16" s="20">
        <f t="shared" si="2"/>
        <v>126021.91407042899</v>
      </c>
      <c r="H16" s="20">
        <f t="shared" si="3"/>
        <v>136086.18304656536</v>
      </c>
      <c r="I16" s="20">
        <f t="shared" si="4"/>
        <v>141851.91122560002</v>
      </c>
      <c r="J16" s="41">
        <f t="shared" si="11"/>
        <v>3641.9009942326074</v>
      </c>
      <c r="K16" s="42">
        <f t="shared" si="12"/>
        <v>3906.7803745425463</v>
      </c>
      <c r="L16" s="43">
        <f t="shared" si="13"/>
        <v>4014.6767328000005</v>
      </c>
      <c r="M16" s="41">
        <f t="shared" si="14"/>
        <v>4625.2142626754112</v>
      </c>
      <c r="N16" s="42">
        <f t="shared" si="15"/>
        <v>5860.1705618138194</v>
      </c>
      <c r="O16" s="43">
        <f t="shared" si="16"/>
        <v>8029.3534656000011</v>
      </c>
      <c r="P16" s="20"/>
      <c r="Q16" s="20"/>
      <c r="R16" s="20"/>
    </row>
    <row r="17" spans="1:18" x14ac:dyDescent="0.4">
      <c r="A17" s="7">
        <v>9</v>
      </c>
      <c r="B17" s="4" t="s">
        <v>45</v>
      </c>
      <c r="C17" s="44">
        <v>2</v>
      </c>
      <c r="D17" s="53">
        <v>1.27</v>
      </c>
      <c r="E17" s="54">
        <v>1.5</v>
      </c>
      <c r="F17" s="55">
        <v>2</v>
      </c>
      <c r="G17" s="20">
        <f t="shared" si="2"/>
        <v>130823.34899651233</v>
      </c>
      <c r="H17" s="20">
        <f t="shared" si="3"/>
        <v>142210.06128366079</v>
      </c>
      <c r="I17" s="20">
        <f t="shared" si="4"/>
        <v>150363.02589913603</v>
      </c>
      <c r="J17" s="41">
        <f t="shared" si="11"/>
        <v>3780.6574221128694</v>
      </c>
      <c r="K17" s="42">
        <f t="shared" si="12"/>
        <v>4082.5854913969606</v>
      </c>
      <c r="L17" s="43">
        <f t="shared" si="13"/>
        <v>4255.5573367680008</v>
      </c>
      <c r="M17" s="41">
        <f t="shared" si="14"/>
        <v>4801.4349260833442</v>
      </c>
      <c r="N17" s="42">
        <f t="shared" si="15"/>
        <v>6123.8782370954414</v>
      </c>
      <c r="O17" s="43">
        <f t="shared" si="16"/>
        <v>8511.1146735360016</v>
      </c>
      <c r="P17" s="20"/>
      <c r="Q17" s="20"/>
      <c r="R17" s="20"/>
    </row>
    <row r="18" spans="1:18" x14ac:dyDescent="0.4">
      <c r="A18" s="7">
        <v>10</v>
      </c>
      <c r="B18" s="4" t="s">
        <v>46</v>
      </c>
      <c r="C18" s="44">
        <v>2</v>
      </c>
      <c r="D18" s="53">
        <v>1.27</v>
      </c>
      <c r="E18" s="54">
        <v>1.5</v>
      </c>
      <c r="F18" s="55">
        <v>2</v>
      </c>
      <c r="G18" s="20">
        <f t="shared" si="2"/>
        <v>135807.71859327945</v>
      </c>
      <c r="H18" s="20">
        <f t="shared" si="3"/>
        <v>148609.51404142551</v>
      </c>
      <c r="I18" s="20">
        <f t="shared" si="4"/>
        <v>159384.80745308418</v>
      </c>
      <c r="J18" s="41">
        <f t="shared" si="11"/>
        <v>3924.7004698953697</v>
      </c>
      <c r="K18" s="42">
        <f t="shared" si="12"/>
        <v>4266.3018385098239</v>
      </c>
      <c r="L18" s="43">
        <f t="shared" si="13"/>
        <v>4510.8907769740808</v>
      </c>
      <c r="M18" s="41">
        <f t="shared" si="14"/>
        <v>4984.3695967671192</v>
      </c>
      <c r="N18" s="42">
        <f t="shared" si="15"/>
        <v>6399.4527577647359</v>
      </c>
      <c r="O18" s="43">
        <f t="shared" si="16"/>
        <v>9021.7815539481617</v>
      </c>
      <c r="P18" s="20"/>
      <c r="Q18" s="20"/>
      <c r="R18" s="20"/>
    </row>
    <row r="19" spans="1:18" x14ac:dyDescent="0.4">
      <c r="A19" s="7">
        <v>11</v>
      </c>
      <c r="B19" s="4" t="s">
        <v>47</v>
      </c>
      <c r="C19" s="44">
        <v>2</v>
      </c>
      <c r="D19" s="53">
        <v>1.27</v>
      </c>
      <c r="E19" s="54">
        <v>1.5</v>
      </c>
      <c r="F19" s="92">
        <v>2</v>
      </c>
      <c r="G19" s="20">
        <f t="shared" si="2"/>
        <v>140981.9926716834</v>
      </c>
      <c r="H19" s="20">
        <f t="shared" si="3"/>
        <v>155296.94217328966</v>
      </c>
      <c r="I19" s="20">
        <f t="shared" si="4"/>
        <v>168947.89590026924</v>
      </c>
      <c r="J19" s="41">
        <f t="shared" si="11"/>
        <v>4074.2315577983836</v>
      </c>
      <c r="K19" s="42">
        <f t="shared" si="12"/>
        <v>4458.2854212427656</v>
      </c>
      <c r="L19" s="43">
        <f t="shared" si="13"/>
        <v>4781.5442235925257</v>
      </c>
      <c r="M19" s="41">
        <f t="shared" si="14"/>
        <v>5174.274078403947</v>
      </c>
      <c r="N19" s="42">
        <f t="shared" si="15"/>
        <v>6687.4281318641479</v>
      </c>
      <c r="O19" s="43">
        <f t="shared" si="16"/>
        <v>9563.0884471850513</v>
      </c>
      <c r="P19" s="20"/>
      <c r="Q19" s="20"/>
      <c r="R19" s="20"/>
    </row>
    <row r="20" spans="1:18" x14ac:dyDescent="0.4">
      <c r="A20" s="7">
        <v>12</v>
      </c>
      <c r="B20" s="4" t="s">
        <v>48</v>
      </c>
      <c r="C20" s="44">
        <v>2</v>
      </c>
      <c r="D20" s="53">
        <v>1.27</v>
      </c>
      <c r="E20" s="54">
        <v>1.5</v>
      </c>
      <c r="F20" s="92">
        <v>2</v>
      </c>
      <c r="G20" s="20">
        <f t="shared" si="2"/>
        <v>146353.40659247455</v>
      </c>
      <c r="H20" s="20">
        <f t="shared" si="3"/>
        <v>162285.3045710877</v>
      </c>
      <c r="I20" s="20">
        <f t="shared" si="4"/>
        <v>179084.7696542854</v>
      </c>
      <c r="J20" s="41">
        <f t="shared" si="11"/>
        <v>4229.4597801505015</v>
      </c>
      <c r="K20" s="42">
        <f t="shared" si="12"/>
        <v>4658.9082651986892</v>
      </c>
      <c r="L20" s="43">
        <f t="shared" si="13"/>
        <v>5068.4368770080773</v>
      </c>
      <c r="M20" s="41">
        <f t="shared" si="14"/>
        <v>5371.4139207911367</v>
      </c>
      <c r="N20" s="42">
        <f t="shared" si="15"/>
        <v>6988.3623977980333</v>
      </c>
      <c r="O20" s="43">
        <f t="shared" si="16"/>
        <v>10136.873754016155</v>
      </c>
      <c r="P20" s="20"/>
      <c r="Q20" s="20"/>
      <c r="R20" s="20"/>
    </row>
    <row r="21" spans="1:18" x14ac:dyDescent="0.4">
      <c r="A21" s="7">
        <v>13</v>
      </c>
      <c r="B21" s="4" t="s">
        <v>49</v>
      </c>
      <c r="C21" s="44">
        <v>1</v>
      </c>
      <c r="D21" s="53">
        <v>1.27</v>
      </c>
      <c r="E21" s="54">
        <v>1.5</v>
      </c>
      <c r="F21" s="55">
        <v>2</v>
      </c>
      <c r="G21" s="20">
        <f t="shared" si="2"/>
        <v>151929.47138364782</v>
      </c>
      <c r="H21" s="20">
        <f t="shared" si="3"/>
        <v>169588.14327678666</v>
      </c>
      <c r="I21" s="20">
        <f t="shared" si="4"/>
        <v>189829.85583354253</v>
      </c>
      <c r="J21" s="41">
        <f t="shared" si="11"/>
        <v>4390.6021977742366</v>
      </c>
      <c r="K21" s="42">
        <f t="shared" si="12"/>
        <v>4868.5591371326309</v>
      </c>
      <c r="L21" s="43">
        <f t="shared" si="13"/>
        <v>5372.5430896285616</v>
      </c>
      <c r="M21" s="41">
        <f t="shared" si="14"/>
        <v>5576.0647911732804</v>
      </c>
      <c r="N21" s="42">
        <f t="shared" si="15"/>
        <v>7302.8387056989468</v>
      </c>
      <c r="O21" s="43">
        <f t="shared" si="16"/>
        <v>10745.086179257123</v>
      </c>
      <c r="P21" s="20"/>
      <c r="Q21" s="20"/>
      <c r="R21" s="20"/>
    </row>
    <row r="22" spans="1:18" x14ac:dyDescent="0.4">
      <c r="A22" s="7">
        <v>14</v>
      </c>
      <c r="B22" s="4" t="s">
        <v>50</v>
      </c>
      <c r="C22" s="44">
        <v>2</v>
      </c>
      <c r="D22" s="53">
        <v>1.27</v>
      </c>
      <c r="E22" s="54">
        <v>1.5</v>
      </c>
      <c r="F22" s="92">
        <v>2</v>
      </c>
      <c r="G22" s="20">
        <f t="shared" si="2"/>
        <v>157717.9842433648</v>
      </c>
      <c r="H22" s="20">
        <f t="shared" si="3"/>
        <v>177219.60972424207</v>
      </c>
      <c r="I22" s="20">
        <f t="shared" si="4"/>
        <v>201219.64718355509</v>
      </c>
      <c r="J22" s="41">
        <f t="shared" si="11"/>
        <v>4557.8841415094348</v>
      </c>
      <c r="K22" s="42">
        <f t="shared" si="12"/>
        <v>5087.6442983035995</v>
      </c>
      <c r="L22" s="43">
        <f t="shared" si="13"/>
        <v>5694.8956750062762</v>
      </c>
      <c r="M22" s="41">
        <f t="shared" si="14"/>
        <v>5788.5128597169823</v>
      </c>
      <c r="N22" s="42">
        <f t="shared" si="15"/>
        <v>7631.4664474553992</v>
      </c>
      <c r="O22" s="43">
        <f t="shared" si="16"/>
        <v>11389.791350012552</v>
      </c>
      <c r="P22" s="20"/>
      <c r="Q22" s="20"/>
      <c r="R22" s="20"/>
    </row>
    <row r="23" spans="1:18" x14ac:dyDescent="0.4">
      <c r="A23" s="7">
        <v>15</v>
      </c>
      <c r="B23" s="4" t="s">
        <v>51</v>
      </c>
      <c r="C23" s="44">
        <v>2</v>
      </c>
      <c r="D23" s="53">
        <v>1.27</v>
      </c>
      <c r="E23" s="54">
        <v>1.5</v>
      </c>
      <c r="F23" s="92">
        <v>2</v>
      </c>
      <c r="G23" s="20">
        <f t="shared" si="2"/>
        <v>163727.03944303701</v>
      </c>
      <c r="H23" s="20">
        <f t="shared" si="3"/>
        <v>185194.49216183295</v>
      </c>
      <c r="I23" s="20">
        <f t="shared" si="4"/>
        <v>213292.82601456839</v>
      </c>
      <c r="J23" s="41">
        <f t="shared" si="11"/>
        <v>4731.5395273009435</v>
      </c>
      <c r="K23" s="42">
        <f t="shared" si="12"/>
        <v>5316.588291727262</v>
      </c>
      <c r="L23" s="43">
        <f t="shared" si="13"/>
        <v>6036.5894155066526</v>
      </c>
      <c r="M23" s="41">
        <f t="shared" si="14"/>
        <v>6009.0551996721988</v>
      </c>
      <c r="N23" s="42">
        <f t="shared" si="15"/>
        <v>7974.8824375908935</v>
      </c>
      <c r="O23" s="43">
        <f t="shared" si="16"/>
        <v>12073.178831013305</v>
      </c>
      <c r="P23" s="20"/>
      <c r="Q23" s="20"/>
      <c r="R23" s="20"/>
    </row>
    <row r="24" spans="1:18" x14ac:dyDescent="0.4">
      <c r="A24" s="7">
        <v>16</v>
      </c>
      <c r="B24" s="4" t="s">
        <v>52</v>
      </c>
      <c r="C24" s="44">
        <v>2</v>
      </c>
      <c r="D24" s="53">
        <v>1.27</v>
      </c>
      <c r="E24" s="54">
        <v>1.5</v>
      </c>
      <c r="F24" s="55">
        <v>2</v>
      </c>
      <c r="G24" s="20">
        <f t="shared" si="2"/>
        <v>169965.03964581672</v>
      </c>
      <c r="H24" s="20">
        <f t="shared" si="3"/>
        <v>193528.24430911543</v>
      </c>
      <c r="I24" s="20">
        <f t="shared" si="4"/>
        <v>226090.3955754425</v>
      </c>
      <c r="J24" s="41">
        <f t="shared" si="11"/>
        <v>4911.81118329111</v>
      </c>
      <c r="K24" s="42">
        <f t="shared" si="12"/>
        <v>5555.834764854988</v>
      </c>
      <c r="L24" s="43">
        <f t="shared" si="13"/>
        <v>6398.7847804370513</v>
      </c>
      <c r="M24" s="41">
        <f t="shared" si="14"/>
        <v>6238.00020277971</v>
      </c>
      <c r="N24" s="42">
        <f t="shared" si="15"/>
        <v>8333.752147282481</v>
      </c>
      <c r="O24" s="43">
        <f t="shared" si="16"/>
        <v>12797.569560874103</v>
      </c>
      <c r="P24" s="20" t="s">
        <v>53</v>
      </c>
      <c r="Q24" s="20"/>
      <c r="R24" s="20" t="s">
        <v>55</v>
      </c>
    </row>
    <row r="25" spans="1:18" x14ac:dyDescent="0.4">
      <c r="A25" s="7">
        <v>17</v>
      </c>
      <c r="B25" s="4" t="s">
        <v>57</v>
      </c>
      <c r="C25" s="44">
        <v>2</v>
      </c>
      <c r="D25" s="93">
        <v>-1</v>
      </c>
      <c r="E25" s="54">
        <v>0</v>
      </c>
      <c r="F25" s="55">
        <v>0</v>
      </c>
      <c r="G25" s="20">
        <f t="shared" si="2"/>
        <v>164866.08845644223</v>
      </c>
      <c r="H25" s="20">
        <f t="shared" si="3"/>
        <v>193528.24430911543</v>
      </c>
      <c r="I25" s="20">
        <f t="shared" si="4"/>
        <v>226090.3955754425</v>
      </c>
      <c r="J25" s="41">
        <f t="shared" si="11"/>
        <v>5098.9511893745012</v>
      </c>
      <c r="K25" s="42">
        <f t="shared" si="12"/>
        <v>5805.8473292734625</v>
      </c>
      <c r="L25" s="43">
        <f t="shared" si="13"/>
        <v>6782.7118672632751</v>
      </c>
      <c r="M25" s="41">
        <f t="shared" si="14"/>
        <v>-5098.9511893745012</v>
      </c>
      <c r="N25" s="42">
        <f t="shared" si="15"/>
        <v>0</v>
      </c>
      <c r="O25" s="43">
        <f t="shared" si="16"/>
        <v>0</v>
      </c>
      <c r="P25" s="20" t="s">
        <v>54</v>
      </c>
      <c r="Q25" s="20"/>
      <c r="R25" s="20"/>
    </row>
    <row r="26" spans="1:18" x14ac:dyDescent="0.4">
      <c r="A26" s="7">
        <v>18</v>
      </c>
      <c r="B26" s="4" t="s">
        <v>56</v>
      </c>
      <c r="C26" s="44">
        <v>2</v>
      </c>
      <c r="D26" s="53">
        <v>1.27</v>
      </c>
      <c r="E26" s="54">
        <v>1.5</v>
      </c>
      <c r="F26" s="55">
        <v>2</v>
      </c>
      <c r="G26" s="20">
        <f t="shared" si="2"/>
        <v>171147.48642663268</v>
      </c>
      <c r="H26" s="20">
        <f t="shared" si="3"/>
        <v>202237.01530302563</v>
      </c>
      <c r="I26" s="20">
        <f t="shared" si="4"/>
        <v>239655.81930996905</v>
      </c>
      <c r="J26" s="41">
        <f t="shared" si="11"/>
        <v>4945.9826536932669</v>
      </c>
      <c r="K26" s="42">
        <f t="shared" si="12"/>
        <v>5805.8473292734625</v>
      </c>
      <c r="L26" s="43">
        <f t="shared" si="13"/>
        <v>6782.7118672632751</v>
      </c>
      <c r="M26" s="41">
        <f t="shared" si="14"/>
        <v>6281.3979701904491</v>
      </c>
      <c r="N26" s="42">
        <f t="shared" si="15"/>
        <v>8708.7709939101933</v>
      </c>
      <c r="O26" s="43">
        <f t="shared" si="16"/>
        <v>13565.42373452655</v>
      </c>
      <c r="P26" s="20"/>
      <c r="Q26" s="20"/>
      <c r="R26" s="20"/>
    </row>
    <row r="27" spans="1:18" x14ac:dyDescent="0.4">
      <c r="A27" s="7">
        <v>19</v>
      </c>
      <c r="B27" s="4" t="s">
        <v>58</v>
      </c>
      <c r="C27" s="44">
        <v>2</v>
      </c>
      <c r="D27" s="53">
        <v>-1</v>
      </c>
      <c r="E27" s="54">
        <v>0</v>
      </c>
      <c r="F27" s="55">
        <v>0</v>
      </c>
      <c r="G27" s="20">
        <f t="shared" si="2"/>
        <v>166013.06183383369</v>
      </c>
      <c r="H27" s="20">
        <f t="shared" si="3"/>
        <v>202237.01530302563</v>
      </c>
      <c r="I27" s="20">
        <f t="shared" si="4"/>
        <v>239655.81930996905</v>
      </c>
      <c r="J27" s="41">
        <f t="shared" si="11"/>
        <v>5134.4245927989805</v>
      </c>
      <c r="K27" s="42">
        <f t="shared" si="12"/>
        <v>6067.1104590907689</v>
      </c>
      <c r="L27" s="43">
        <f t="shared" si="13"/>
        <v>7189.6745792990714</v>
      </c>
      <c r="M27" s="41">
        <f t="shared" si="14"/>
        <v>-5134.4245927989805</v>
      </c>
      <c r="N27" s="42">
        <f t="shared" si="15"/>
        <v>0</v>
      </c>
      <c r="O27" s="43">
        <f t="shared" si="16"/>
        <v>0</v>
      </c>
      <c r="P27" s="20" t="s">
        <v>54</v>
      </c>
      <c r="Q27" s="20"/>
      <c r="R27" s="20"/>
    </row>
    <row r="28" spans="1:18" x14ac:dyDescent="0.4">
      <c r="A28" s="7">
        <v>20</v>
      </c>
      <c r="B28" s="4" t="s">
        <v>59</v>
      </c>
      <c r="C28" s="44">
        <v>2</v>
      </c>
      <c r="D28" s="53">
        <v>1.27</v>
      </c>
      <c r="E28" s="54">
        <v>1.5</v>
      </c>
      <c r="F28" s="55">
        <v>2</v>
      </c>
      <c r="G28" s="20">
        <f t="shared" si="2"/>
        <v>172338.15948970275</v>
      </c>
      <c r="H28" s="20">
        <f t="shared" si="3"/>
        <v>211337.68099166179</v>
      </c>
      <c r="I28" s="20">
        <f t="shared" si="4"/>
        <v>254035.16846856719</v>
      </c>
      <c r="J28" s="41">
        <f t="shared" si="11"/>
        <v>4980.3918550150111</v>
      </c>
      <c r="K28" s="42">
        <f t="shared" si="12"/>
        <v>6067.1104590907689</v>
      </c>
      <c r="L28" s="43">
        <f t="shared" si="13"/>
        <v>7189.6745792990714</v>
      </c>
      <c r="M28" s="41">
        <f t="shared" si="14"/>
        <v>6325.0976558690645</v>
      </c>
      <c r="N28" s="42">
        <f t="shared" si="15"/>
        <v>9100.6656886361525</v>
      </c>
      <c r="O28" s="43">
        <f t="shared" si="16"/>
        <v>14379.349158598143</v>
      </c>
      <c r="P28" s="20"/>
      <c r="Q28" s="20"/>
      <c r="R28" s="20"/>
    </row>
    <row r="29" spans="1:18" x14ac:dyDescent="0.4">
      <c r="A29" s="7">
        <v>21</v>
      </c>
      <c r="B29" s="4" t="s">
        <v>60</v>
      </c>
      <c r="C29" s="44">
        <v>1</v>
      </c>
      <c r="D29" s="53">
        <v>1.27</v>
      </c>
      <c r="E29" s="54">
        <v>1.5</v>
      </c>
      <c r="F29" s="73">
        <v>2</v>
      </c>
      <c r="G29" s="20">
        <f t="shared" si="2"/>
        <v>178904.24336626043</v>
      </c>
      <c r="H29" s="20">
        <f t="shared" si="3"/>
        <v>220847.87663628659</v>
      </c>
      <c r="I29" s="20">
        <f t="shared" si="4"/>
        <v>269277.27857668122</v>
      </c>
      <c r="J29" s="41">
        <f t="shared" si="11"/>
        <v>5170.1447846910824</v>
      </c>
      <c r="K29" s="42">
        <f t="shared" si="12"/>
        <v>6340.1304297498536</v>
      </c>
      <c r="L29" s="43">
        <f t="shared" si="13"/>
        <v>7621.0550540570157</v>
      </c>
      <c r="M29" s="41">
        <f t="shared" si="14"/>
        <v>6566.0838765576746</v>
      </c>
      <c r="N29" s="42">
        <f t="shared" si="15"/>
        <v>9510.1956446247805</v>
      </c>
      <c r="O29" s="43">
        <f t="shared" si="16"/>
        <v>15242.110108114031</v>
      </c>
      <c r="P29" s="20"/>
      <c r="Q29" s="20"/>
      <c r="R29" s="20"/>
    </row>
    <row r="30" spans="1:18" x14ac:dyDescent="0.4">
      <c r="A30" s="7">
        <v>22</v>
      </c>
      <c r="B30" s="4" t="s">
        <v>61</v>
      </c>
      <c r="C30" s="44">
        <v>2</v>
      </c>
      <c r="D30" s="53">
        <v>1.27</v>
      </c>
      <c r="E30" s="54">
        <v>1.5</v>
      </c>
      <c r="F30" s="73">
        <v>0</v>
      </c>
      <c r="G30" s="20">
        <f t="shared" si="2"/>
        <v>185720.49503851496</v>
      </c>
      <c r="H30" s="20">
        <f t="shared" si="3"/>
        <v>230786.03108491949</v>
      </c>
      <c r="I30" s="20">
        <f t="shared" si="4"/>
        <v>269277.27857668122</v>
      </c>
      <c r="J30" s="41">
        <f t="shared" si="11"/>
        <v>5367.1273009878123</v>
      </c>
      <c r="K30" s="42">
        <f t="shared" si="12"/>
        <v>6625.4362990885975</v>
      </c>
      <c r="L30" s="43">
        <f t="shared" si="13"/>
        <v>8078.3183573004362</v>
      </c>
      <c r="M30" s="41">
        <f t="shared" si="14"/>
        <v>6816.2516722545215</v>
      </c>
      <c r="N30" s="42">
        <f t="shared" si="15"/>
        <v>9938.1544486328967</v>
      </c>
      <c r="O30" s="43">
        <f t="shared" si="16"/>
        <v>0</v>
      </c>
      <c r="P30" s="20"/>
      <c r="Q30" s="20"/>
      <c r="R30" s="20"/>
    </row>
    <row r="31" spans="1:18" x14ac:dyDescent="0.4">
      <c r="A31" s="7">
        <v>23</v>
      </c>
      <c r="B31" s="4" t="s">
        <v>62</v>
      </c>
      <c r="C31" s="44">
        <v>2</v>
      </c>
      <c r="D31" s="53">
        <v>1.27</v>
      </c>
      <c r="E31" s="54">
        <v>1.5</v>
      </c>
      <c r="F31" s="55">
        <v>2</v>
      </c>
      <c r="G31" s="20">
        <f t="shared" si="2"/>
        <v>192796.44589948238</v>
      </c>
      <c r="H31" s="20">
        <f t="shared" si="3"/>
        <v>241171.40248374088</v>
      </c>
      <c r="I31" s="20">
        <f t="shared" si="4"/>
        <v>285433.91529128212</v>
      </c>
      <c r="J31" s="41">
        <f t="shared" si="11"/>
        <v>5571.6148511554484</v>
      </c>
      <c r="K31" s="42">
        <f t="shared" si="12"/>
        <v>6923.5809325475848</v>
      </c>
      <c r="L31" s="43">
        <f t="shared" si="13"/>
        <v>8078.3183573004362</v>
      </c>
      <c r="M31" s="41">
        <f t="shared" si="14"/>
        <v>7075.9508609674194</v>
      </c>
      <c r="N31" s="42">
        <f t="shared" si="15"/>
        <v>10385.371398821377</v>
      </c>
      <c r="O31" s="43">
        <f t="shared" si="16"/>
        <v>16156.636714600872</v>
      </c>
      <c r="P31" s="20"/>
      <c r="Q31" s="20"/>
      <c r="R31" s="20"/>
    </row>
    <row r="32" spans="1:18" x14ac:dyDescent="0.4">
      <c r="A32" s="7">
        <v>24</v>
      </c>
      <c r="B32" s="4" t="s">
        <v>64</v>
      </c>
      <c r="C32" s="44">
        <v>1</v>
      </c>
      <c r="D32" s="53">
        <v>1.27</v>
      </c>
      <c r="E32" s="54">
        <v>1.5</v>
      </c>
      <c r="F32" s="55">
        <v>2</v>
      </c>
      <c r="G32" s="20">
        <f t="shared" si="2"/>
        <v>200141.99048825266</v>
      </c>
      <c r="H32" s="20">
        <f t="shared" si="3"/>
        <v>252024.11559550921</v>
      </c>
      <c r="I32" s="20">
        <f t="shared" si="4"/>
        <v>302559.95020875905</v>
      </c>
      <c r="J32" s="41">
        <f t="shared" si="11"/>
        <v>5783.8933769844716</v>
      </c>
      <c r="K32" s="42">
        <f t="shared" si="12"/>
        <v>7235.1420745122259</v>
      </c>
      <c r="L32" s="43">
        <f t="shared" si="13"/>
        <v>8563.0174587384627</v>
      </c>
      <c r="M32" s="41">
        <f t="shared" si="14"/>
        <v>7345.544588770279</v>
      </c>
      <c r="N32" s="42">
        <f t="shared" si="15"/>
        <v>10852.713111768338</v>
      </c>
      <c r="O32" s="43">
        <f t="shared" si="16"/>
        <v>17126.034917476925</v>
      </c>
      <c r="P32" s="20" t="s">
        <v>65</v>
      </c>
      <c r="Q32" s="20"/>
      <c r="R32" s="20"/>
    </row>
    <row r="33" spans="1:18" x14ac:dyDescent="0.4">
      <c r="A33" s="7">
        <v>25</v>
      </c>
      <c r="B33" s="4" t="s">
        <v>66</v>
      </c>
      <c r="C33" s="44">
        <v>2</v>
      </c>
      <c r="D33" s="53">
        <v>1.27</v>
      </c>
      <c r="E33" s="54">
        <v>1.5</v>
      </c>
      <c r="F33" s="55">
        <v>2</v>
      </c>
      <c r="G33" s="20">
        <f t="shared" si="2"/>
        <v>207767.40032585509</v>
      </c>
      <c r="H33" s="20">
        <f t="shared" si="3"/>
        <v>263365.20079730713</v>
      </c>
      <c r="I33" s="20">
        <f t="shared" si="4"/>
        <v>320713.54722128459</v>
      </c>
      <c r="J33" s="41">
        <f t="shared" si="11"/>
        <v>6004.25971464758</v>
      </c>
      <c r="K33" s="42">
        <f t="shared" si="12"/>
        <v>7560.7234678652758</v>
      </c>
      <c r="L33" s="43">
        <f t="shared" si="13"/>
        <v>9076.7985062627704</v>
      </c>
      <c r="M33" s="41">
        <f t="shared" si="14"/>
        <v>7625.4098376024267</v>
      </c>
      <c r="N33" s="42">
        <f t="shared" si="15"/>
        <v>11341.085201797914</v>
      </c>
      <c r="O33" s="43">
        <f t="shared" si="16"/>
        <v>18153.597012525541</v>
      </c>
      <c r="P33" s="20" t="s">
        <v>67</v>
      </c>
      <c r="Q33" s="20"/>
      <c r="R33" s="20"/>
    </row>
    <row r="34" spans="1:18" x14ac:dyDescent="0.4">
      <c r="A34" s="7">
        <v>26</v>
      </c>
      <c r="B34" s="4" t="s">
        <v>68</v>
      </c>
      <c r="C34" s="44">
        <v>2</v>
      </c>
      <c r="D34" s="53">
        <v>1.27</v>
      </c>
      <c r="E34" s="54">
        <v>1.5</v>
      </c>
      <c r="F34" s="73">
        <v>2</v>
      </c>
      <c r="G34" s="20">
        <f t="shared" si="2"/>
        <v>215683.33827827018</v>
      </c>
      <c r="H34" s="20">
        <f t="shared" si="3"/>
        <v>275216.63483318593</v>
      </c>
      <c r="I34" s="20">
        <f t="shared" si="4"/>
        <v>339956.36005456169</v>
      </c>
      <c r="J34" s="41">
        <f t="shared" si="11"/>
        <v>6233.0220097756528</v>
      </c>
      <c r="K34" s="42">
        <f t="shared" si="12"/>
        <v>7900.9560239192133</v>
      </c>
      <c r="L34" s="43">
        <f t="shared" si="13"/>
        <v>9621.4064166385378</v>
      </c>
      <c r="M34" s="41">
        <f t="shared" si="14"/>
        <v>7915.9379524150791</v>
      </c>
      <c r="N34" s="42">
        <f t="shared" si="15"/>
        <v>11851.434035878819</v>
      </c>
      <c r="O34" s="43">
        <f t="shared" si="16"/>
        <v>19242.812833277076</v>
      </c>
      <c r="P34" s="20"/>
      <c r="Q34" s="20"/>
      <c r="R34" s="20"/>
    </row>
    <row r="35" spans="1:18" x14ac:dyDescent="0.4">
      <c r="A35" s="7">
        <v>27</v>
      </c>
      <c r="B35" s="4"/>
      <c r="C35" s="44"/>
      <c r="D35" s="53"/>
      <c r="E35" s="54"/>
      <c r="F35" s="73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>
        <f t="shared" si="11"/>
        <v>6470.5001483481055</v>
      </c>
      <c r="K35" s="42">
        <f t="shared" si="12"/>
        <v>8256.4990449955785</v>
      </c>
      <c r="L35" s="43">
        <f t="shared" si="13"/>
        <v>10198.690801636851</v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3"/>
      <c r="E36" s="54"/>
      <c r="F36" s="55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3"/>
      <c r="E37" s="54"/>
      <c r="F37" s="55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3"/>
      <c r="E38" s="54"/>
      <c r="F38" s="55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3"/>
      <c r="E39" s="54"/>
      <c r="F39" s="55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3"/>
      <c r="E40" s="54"/>
      <c r="F40" s="55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3"/>
      <c r="E41" s="54"/>
      <c r="F41" s="73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3"/>
      <c r="E42" s="54"/>
      <c r="F42" s="73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3"/>
      <c r="E43" s="54"/>
      <c r="F43" s="55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3"/>
      <c r="E44" s="54"/>
      <c r="F44" s="55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3"/>
      <c r="E45" s="54"/>
      <c r="F45" s="55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3"/>
      <c r="E46" s="54"/>
      <c r="F46" s="55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3"/>
      <c r="E47" s="54"/>
      <c r="F47" s="55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3"/>
      <c r="E48" s="54"/>
      <c r="F48" s="55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3"/>
      <c r="E49" s="54"/>
      <c r="F49" s="55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3"/>
      <c r="E50" s="54"/>
      <c r="F50" s="55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3"/>
      <c r="E51" s="54"/>
      <c r="F51" s="73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3"/>
      <c r="E52" s="54"/>
      <c r="F52" s="55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3"/>
      <c r="E53" s="54"/>
      <c r="F53" s="55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3"/>
      <c r="E54" s="54"/>
      <c r="F54" s="55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3"/>
      <c r="E55" s="54"/>
      <c r="F55" s="55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3"/>
      <c r="E56" s="54"/>
      <c r="F56" s="55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3"/>
      <c r="E57" s="54"/>
      <c r="F57" s="55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6"/>
      <c r="E58" s="57"/>
      <c r="F58" s="58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5" t="s">
        <v>5</v>
      </c>
      <c r="C59" s="86"/>
      <c r="D59" s="1">
        <f>COUNTIF(D9:D58,1.27)</f>
        <v>23</v>
      </c>
      <c r="E59" s="1">
        <f>COUNTIF(E9:E58,1.5)</f>
        <v>23</v>
      </c>
      <c r="F59" s="6">
        <f>COUNTIF(F9:F58,2)</f>
        <v>21</v>
      </c>
      <c r="G59" s="65">
        <f>M59+G8</f>
        <v>215683.33827827015</v>
      </c>
      <c r="H59" s="18">
        <f>N59+H8</f>
        <v>275216.63483318593</v>
      </c>
      <c r="I59" s="19">
        <f>O59+I8</f>
        <v>339956.36005456164</v>
      </c>
      <c r="J59" s="62" t="s">
        <v>32</v>
      </c>
      <c r="K59" s="63" t="e">
        <f>B58-B9</f>
        <v>#VALUE!</v>
      </c>
      <c r="L59" s="64" t="s">
        <v>33</v>
      </c>
      <c r="M59" s="74">
        <f>SUM(M9:M58)</f>
        <v>115683.33827827015</v>
      </c>
      <c r="N59" s="75">
        <f>SUM(N9:N58)</f>
        <v>175216.63483318593</v>
      </c>
      <c r="O59" s="76">
        <f>SUM(O9:O58)</f>
        <v>239956.36005456161</v>
      </c>
    </row>
    <row r="60" spans="1:15" ht="19.5" thickBot="1" x14ac:dyDescent="0.45">
      <c r="A60" s="7"/>
      <c r="B60" s="79" t="s">
        <v>6</v>
      </c>
      <c r="C60" s="80"/>
      <c r="D60" s="1">
        <f>COUNTIF(D9:D58,-1)</f>
        <v>3</v>
      </c>
      <c r="E60" s="1">
        <f>COUNTIF(E9:E58,-1)</f>
        <v>0</v>
      </c>
      <c r="F60" s="6">
        <f>COUNTIF(F9:F58,-1)</f>
        <v>0</v>
      </c>
      <c r="G60" s="77" t="s">
        <v>31</v>
      </c>
      <c r="H60" s="78"/>
      <c r="I60" s="84"/>
      <c r="J60" s="77" t="s">
        <v>34</v>
      </c>
      <c r="K60" s="78"/>
      <c r="L60" s="84"/>
      <c r="M60" s="7"/>
      <c r="O60" s="3"/>
    </row>
    <row r="61" spans="1:15" ht="19.5" thickBot="1" x14ac:dyDescent="0.45">
      <c r="A61" s="7"/>
      <c r="B61" s="79" t="s">
        <v>36</v>
      </c>
      <c r="C61" s="80"/>
      <c r="D61" s="1">
        <f>COUNTIF(D9:D58,0)</f>
        <v>0</v>
      </c>
      <c r="E61" s="1">
        <f>COUNTIF(E9:E58,0)</f>
        <v>3</v>
      </c>
      <c r="F61" s="1">
        <f>COUNTIF(F9:F58,0)</f>
        <v>5</v>
      </c>
      <c r="G61" s="69">
        <f>G59/G8</f>
        <v>2.1568333827827013</v>
      </c>
      <c r="H61" s="70">
        <f t="shared" ref="H61" si="21">H59/H8</f>
        <v>2.7521663483318592</v>
      </c>
      <c r="I61" s="71">
        <f>I59/I8</f>
        <v>3.3995636005456165</v>
      </c>
      <c r="J61" s="60" t="e">
        <f>(G61-100%)*30/K59</f>
        <v>#VALUE!</v>
      </c>
      <c r="K61" s="60" t="e">
        <f>(H61-100%)*30/K59</f>
        <v>#VALUE!</v>
      </c>
      <c r="L61" s="61" t="e">
        <f>(I61-100%)*30/K59</f>
        <v>#VALUE!</v>
      </c>
      <c r="M61" s="8"/>
      <c r="N61" s="2"/>
      <c r="O61" s="9"/>
    </row>
    <row r="62" spans="1:15" ht="19.5" thickBot="1" x14ac:dyDescent="0.45">
      <c r="B62" s="77" t="s">
        <v>4</v>
      </c>
      <c r="C62" s="78"/>
      <c r="D62" s="72">
        <f t="shared" ref="D62:E62" si="22">D59/(D59+D60+D61)</f>
        <v>0.88461538461538458</v>
      </c>
      <c r="E62" s="67">
        <f t="shared" si="22"/>
        <v>0.88461538461538458</v>
      </c>
      <c r="F62" s="68">
        <f>F59/(F59+F60+F61)</f>
        <v>0.80769230769230771</v>
      </c>
    </row>
    <row r="64" spans="1:15" x14ac:dyDescent="0.4">
      <c r="D64" s="66"/>
      <c r="E64" s="66"/>
      <c r="F64" s="66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opLeftCell="A274" zoomScale="80" zoomScaleNormal="80" workbookViewId="0">
      <selection activeCell="N318" sqref="N318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12" sqref="A12:J1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7" t="s">
        <v>69</v>
      </c>
      <c r="B2" s="88"/>
      <c r="C2" s="88"/>
      <c r="D2" s="88"/>
      <c r="E2" s="88"/>
      <c r="F2" s="88"/>
      <c r="G2" s="88"/>
      <c r="H2" s="88"/>
      <c r="I2" s="88"/>
      <c r="J2" s="88"/>
    </row>
    <row r="3" spans="1:10" x14ac:dyDescent="0.4">
      <c r="A3" s="88"/>
      <c r="B3" s="88"/>
      <c r="C3" s="88"/>
      <c r="D3" s="88"/>
      <c r="E3" s="88"/>
      <c r="F3" s="88"/>
      <c r="G3" s="88"/>
      <c r="H3" s="88"/>
      <c r="I3" s="88"/>
      <c r="J3" s="88"/>
    </row>
    <row r="4" spans="1:10" x14ac:dyDescent="0.4">
      <c r="A4" s="88"/>
      <c r="B4" s="88"/>
      <c r="C4" s="88"/>
      <c r="D4" s="88"/>
      <c r="E4" s="88"/>
      <c r="F4" s="88"/>
      <c r="G4" s="88"/>
      <c r="H4" s="88"/>
      <c r="I4" s="88"/>
      <c r="J4" s="88"/>
    </row>
    <row r="5" spans="1:10" x14ac:dyDescent="0.4">
      <c r="A5" s="88"/>
      <c r="B5" s="88"/>
      <c r="C5" s="88"/>
      <c r="D5" s="88"/>
      <c r="E5" s="88"/>
      <c r="F5" s="88"/>
      <c r="G5" s="88"/>
      <c r="H5" s="88"/>
      <c r="I5" s="88"/>
      <c r="J5" s="88"/>
    </row>
    <row r="6" spans="1:10" x14ac:dyDescent="0.4">
      <c r="A6" s="88"/>
      <c r="B6" s="88"/>
      <c r="C6" s="88"/>
      <c r="D6" s="88"/>
      <c r="E6" s="88"/>
      <c r="F6" s="88"/>
      <c r="G6" s="88"/>
      <c r="H6" s="88"/>
      <c r="I6" s="88"/>
      <c r="J6" s="88"/>
    </row>
    <row r="7" spans="1:10" x14ac:dyDescent="0.4">
      <c r="A7" s="88"/>
      <c r="B7" s="88"/>
      <c r="C7" s="88"/>
      <c r="D7" s="88"/>
      <c r="E7" s="88"/>
      <c r="F7" s="88"/>
      <c r="G7" s="88"/>
      <c r="H7" s="88"/>
      <c r="I7" s="88"/>
      <c r="J7" s="88"/>
    </row>
    <row r="8" spans="1:10" x14ac:dyDescent="0.4">
      <c r="A8" s="88"/>
      <c r="B8" s="88"/>
      <c r="C8" s="88"/>
      <c r="D8" s="88"/>
      <c r="E8" s="88"/>
      <c r="F8" s="88"/>
      <c r="G8" s="88"/>
      <c r="H8" s="88"/>
      <c r="I8" s="88"/>
      <c r="J8" s="88"/>
    </row>
    <row r="9" spans="1:10" x14ac:dyDescent="0.4">
      <c r="A9" s="88"/>
      <c r="B9" s="88"/>
      <c r="C9" s="88"/>
      <c r="D9" s="88"/>
      <c r="E9" s="88"/>
      <c r="F9" s="88"/>
      <c r="G9" s="88"/>
      <c r="H9" s="88"/>
      <c r="I9" s="88"/>
      <c r="J9" s="88"/>
    </row>
    <row r="11" spans="1:10" x14ac:dyDescent="0.4">
      <c r="A11" s="49" t="s">
        <v>28</v>
      </c>
    </row>
    <row r="12" spans="1:10" x14ac:dyDescent="0.4">
      <c r="A12" s="89" t="s">
        <v>71</v>
      </c>
      <c r="B12" s="90"/>
      <c r="C12" s="90"/>
      <c r="D12" s="90"/>
      <c r="E12" s="90"/>
      <c r="F12" s="90"/>
      <c r="G12" s="90"/>
      <c r="H12" s="90"/>
      <c r="I12" s="90"/>
      <c r="J12" s="90"/>
    </row>
    <row r="13" spans="1:10" x14ac:dyDescent="0.4">
      <c r="A13" s="90"/>
      <c r="B13" s="90"/>
      <c r="C13" s="90"/>
      <c r="D13" s="90"/>
      <c r="E13" s="90"/>
      <c r="F13" s="90"/>
      <c r="G13" s="90"/>
      <c r="H13" s="90"/>
      <c r="I13" s="90"/>
      <c r="J13" s="90"/>
    </row>
    <row r="14" spans="1:10" x14ac:dyDescent="0.4">
      <c r="A14" s="90"/>
      <c r="B14" s="90"/>
      <c r="C14" s="90"/>
      <c r="D14" s="90"/>
      <c r="E14" s="90"/>
      <c r="F14" s="90"/>
      <c r="G14" s="90"/>
      <c r="H14" s="90"/>
      <c r="I14" s="90"/>
      <c r="J14" s="90"/>
    </row>
    <row r="15" spans="1:10" x14ac:dyDescent="0.4">
      <c r="A15" s="90"/>
      <c r="B15" s="90"/>
      <c r="C15" s="90"/>
      <c r="D15" s="90"/>
      <c r="E15" s="90"/>
      <c r="F15" s="90"/>
      <c r="G15" s="90"/>
      <c r="H15" s="90"/>
      <c r="I15" s="90"/>
      <c r="J15" s="90"/>
    </row>
    <row r="16" spans="1:10" x14ac:dyDescent="0.4">
      <c r="A16" s="90"/>
      <c r="B16" s="90"/>
      <c r="C16" s="90"/>
      <c r="D16" s="90"/>
      <c r="E16" s="90"/>
      <c r="F16" s="90"/>
      <c r="G16" s="90"/>
      <c r="H16" s="90"/>
      <c r="I16" s="90"/>
      <c r="J16" s="90"/>
    </row>
    <row r="17" spans="1:10" x14ac:dyDescent="0.4">
      <c r="A17" s="90"/>
      <c r="B17" s="90"/>
      <c r="C17" s="90"/>
      <c r="D17" s="90"/>
      <c r="E17" s="90"/>
      <c r="F17" s="90"/>
      <c r="G17" s="90"/>
      <c r="H17" s="90"/>
      <c r="I17" s="90"/>
      <c r="J17" s="90"/>
    </row>
    <row r="18" spans="1:10" x14ac:dyDescent="0.4">
      <c r="A18" s="90"/>
      <c r="B18" s="90"/>
      <c r="C18" s="90"/>
      <c r="D18" s="90"/>
      <c r="E18" s="90"/>
      <c r="F18" s="90"/>
      <c r="G18" s="90"/>
      <c r="H18" s="90"/>
      <c r="I18" s="90"/>
      <c r="J18" s="90"/>
    </row>
    <row r="19" spans="1:10" x14ac:dyDescent="0.4">
      <c r="A19" s="90"/>
      <c r="B19" s="90"/>
      <c r="C19" s="90"/>
      <c r="D19" s="90"/>
      <c r="E19" s="90"/>
      <c r="F19" s="90"/>
      <c r="G19" s="90"/>
      <c r="H19" s="90"/>
      <c r="I19" s="90"/>
      <c r="J19" s="90"/>
    </row>
    <row r="21" spans="1:10" x14ac:dyDescent="0.4">
      <c r="A21" s="49" t="s">
        <v>29</v>
      </c>
    </row>
    <row r="22" spans="1:10" x14ac:dyDescent="0.4">
      <c r="A22" s="89" t="s">
        <v>70</v>
      </c>
      <c r="B22" s="89"/>
      <c r="C22" s="89"/>
      <c r="D22" s="89"/>
      <c r="E22" s="89"/>
      <c r="F22" s="89"/>
      <c r="G22" s="89"/>
      <c r="H22" s="89"/>
      <c r="I22" s="89"/>
      <c r="J22" s="89"/>
    </row>
    <row r="23" spans="1:10" x14ac:dyDescent="0.4">
      <c r="A23" s="89"/>
      <c r="B23" s="89"/>
      <c r="C23" s="89"/>
      <c r="D23" s="89"/>
      <c r="E23" s="89"/>
      <c r="F23" s="89"/>
      <c r="G23" s="89"/>
      <c r="H23" s="89"/>
      <c r="I23" s="89"/>
      <c r="J23" s="89"/>
    </row>
    <row r="24" spans="1:10" x14ac:dyDescent="0.4">
      <c r="A24" s="89"/>
      <c r="B24" s="89"/>
      <c r="C24" s="89"/>
      <c r="D24" s="89"/>
      <c r="E24" s="89"/>
      <c r="F24" s="89"/>
      <c r="G24" s="89"/>
      <c r="H24" s="89"/>
      <c r="I24" s="89"/>
      <c r="J24" s="89"/>
    </row>
    <row r="25" spans="1:10" x14ac:dyDescent="0.4">
      <c r="A25" s="89"/>
      <c r="B25" s="89"/>
      <c r="C25" s="89"/>
      <c r="D25" s="89"/>
      <c r="E25" s="89"/>
      <c r="F25" s="89"/>
      <c r="G25" s="89"/>
      <c r="H25" s="89"/>
      <c r="I25" s="89"/>
      <c r="J25" s="89"/>
    </row>
    <row r="26" spans="1:10" x14ac:dyDescent="0.4">
      <c r="A26" s="89"/>
      <c r="B26" s="89"/>
      <c r="C26" s="89"/>
      <c r="D26" s="89"/>
      <c r="E26" s="89"/>
      <c r="F26" s="89"/>
      <c r="G26" s="89"/>
      <c r="H26" s="89"/>
      <c r="I26" s="89"/>
      <c r="J26" s="89"/>
    </row>
    <row r="27" spans="1:10" x14ac:dyDescent="0.4">
      <c r="A27" s="89"/>
      <c r="B27" s="89"/>
      <c r="C27" s="89"/>
      <c r="D27" s="89"/>
      <c r="E27" s="89"/>
      <c r="F27" s="89"/>
      <c r="G27" s="89"/>
      <c r="H27" s="89"/>
      <c r="I27" s="89"/>
      <c r="J27" s="89"/>
    </row>
    <row r="28" spans="1:10" x14ac:dyDescent="0.4">
      <c r="A28" s="89"/>
      <c r="B28" s="89"/>
      <c r="C28" s="89"/>
      <c r="D28" s="89"/>
      <c r="E28" s="89"/>
      <c r="F28" s="89"/>
      <c r="G28" s="89"/>
      <c r="H28" s="89"/>
      <c r="I28" s="89"/>
      <c r="J28" s="89"/>
    </row>
    <row r="29" spans="1:10" x14ac:dyDescent="0.4">
      <c r="A29" s="89"/>
      <c r="B29" s="89"/>
      <c r="C29" s="89"/>
      <c r="D29" s="89"/>
      <c r="E29" s="89"/>
      <c r="F29" s="89"/>
      <c r="G29" s="89"/>
      <c r="H29" s="89"/>
      <c r="I29" s="89"/>
      <c r="J29" s="89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D4" sqref="D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15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16</v>
      </c>
      <c r="B3" s="33" t="s">
        <v>17</v>
      </c>
      <c r="C3" s="33" t="s">
        <v>18</v>
      </c>
      <c r="D3" s="34" t="s">
        <v>19</v>
      </c>
      <c r="E3" s="33" t="s">
        <v>20</v>
      </c>
      <c r="F3" s="34" t="s">
        <v>19</v>
      </c>
      <c r="G3" s="33" t="s">
        <v>21</v>
      </c>
      <c r="H3" s="34" t="s">
        <v>19</v>
      </c>
    </row>
    <row r="4" spans="1:8" x14ac:dyDescent="0.4">
      <c r="A4" s="35" t="s">
        <v>22</v>
      </c>
      <c r="B4" s="35" t="s">
        <v>23</v>
      </c>
      <c r="C4" s="35"/>
      <c r="D4" s="36" t="s">
        <v>72</v>
      </c>
      <c r="E4" s="35"/>
      <c r="F4" s="36"/>
      <c r="G4" s="35"/>
      <c r="H4" s="36"/>
    </row>
    <row r="5" spans="1:8" x14ac:dyDescent="0.4">
      <c r="A5" s="35" t="s">
        <v>22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22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22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22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22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22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22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幸仁 遠藤</cp:lastModifiedBy>
  <dcterms:created xsi:type="dcterms:W3CDTF">2020-09-18T03:10:57Z</dcterms:created>
  <dcterms:modified xsi:type="dcterms:W3CDTF">2023-10-02T17:03:21Z</dcterms:modified>
</cp:coreProperties>
</file>