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c563bfccff85e5/Documents/"/>
    </mc:Choice>
  </mc:AlternateContent>
  <xr:revisionPtr revIDLastSave="7" documentId="8_{EDFD7BA4-99E2-404B-AD2D-FD585EFEDFE4}" xr6:coauthVersionLast="47" xr6:coauthVersionMax="47" xr10:uidLastSave="{60D633A8-02F5-4517-8DC8-9FE5324072BD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<sst xmlns="http://schemas.openxmlformats.org/spreadsheetml/2006/main" count="91" uniqueCount="73">
  <si>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</si>
  <si>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</si>
  <si>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</si>
  <si>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</si>
  <si>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</si>
  <si>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</si>
  <si>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</si>
  <si>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</si>
  <si>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</si>
  <si>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</si>
  <si>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</si>
  <si>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</si>
  <si>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</si>
  <si>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</si>
  <si>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</si>
  <si>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</si>
  <si>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</si>
  <si>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</si>
  <si>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</si>
  <si>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</si>
  <si>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</si>
  <si>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</si>
  <si>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</si>
  <si>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</si>
  <si>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</si>
  <si>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</si>
  <si>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</si>
  <si>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</si>
  <si>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</si>
  <si>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</si>
  <si>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</si>
  <si>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</si>
  <si>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</si>
  <si>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</si>
  <si>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</si>
  <si>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GBPUSD</t>
    <phoneticPr fontId="1"/>
  </si>
  <si>
    <t>日足</t>
    <rPh sb="0" eb="1">
      <t>ヒ</t>
    </rPh>
    <rPh sb="1" eb="2">
      <t>アシ</t>
    </rPh>
    <phoneticPr fontId="1"/>
  </si>
  <si>
    <t>2019.01.15</t>
    <phoneticPr fontId="1"/>
  </si>
  <si>
    <t>2019.02.22</t>
    <phoneticPr fontId="1"/>
  </si>
  <si>
    <t>2019.04.12</t>
    <phoneticPr fontId="1"/>
  </si>
  <si>
    <t>2019.07.24</t>
    <phoneticPr fontId="1"/>
  </si>
  <si>
    <t>2019.08.29</t>
    <phoneticPr fontId="1"/>
  </si>
  <si>
    <t>2019.11.29</t>
    <phoneticPr fontId="1"/>
  </si>
  <si>
    <t>2020.03.11</t>
    <phoneticPr fontId="1"/>
  </si>
  <si>
    <t>PBと呼べるローソク足ではない</t>
    <rPh sb="3" eb="4">
      <t>ヨ</t>
    </rPh>
    <rPh sb="10" eb="11">
      <t>アシ</t>
    </rPh>
    <phoneticPr fontId="1"/>
  </si>
  <si>
    <t>2020.05.11</t>
    <phoneticPr fontId="1"/>
  </si>
  <si>
    <t>2020.07.14</t>
    <phoneticPr fontId="1"/>
  </si>
  <si>
    <t>2020.09.07</t>
    <phoneticPr fontId="1"/>
  </si>
  <si>
    <t>2020.10.07</t>
    <phoneticPr fontId="1"/>
  </si>
  <si>
    <t>2020.11.04</t>
    <phoneticPr fontId="1"/>
  </si>
  <si>
    <t>2021.02.08</t>
    <phoneticPr fontId="1"/>
  </si>
  <si>
    <t>2021.03.19</t>
    <phoneticPr fontId="1"/>
  </si>
  <si>
    <t>2021.04.27</t>
    <phoneticPr fontId="1"/>
  </si>
  <si>
    <t>損切</t>
    <rPh sb="0" eb="2">
      <t>ソンギリ</t>
    </rPh>
    <phoneticPr fontId="1"/>
  </si>
  <si>
    <t>2021.06.23</t>
    <phoneticPr fontId="1"/>
  </si>
  <si>
    <t>2022.07.26</t>
    <phoneticPr fontId="1"/>
  </si>
  <si>
    <t>2022.08.17</t>
    <phoneticPr fontId="1"/>
  </si>
  <si>
    <t>2022.10.20</t>
    <phoneticPr fontId="1"/>
  </si>
  <si>
    <t>2022.11.01</t>
    <phoneticPr fontId="1"/>
  </si>
  <si>
    <t>2022.11.08</t>
    <phoneticPr fontId="1"/>
  </si>
  <si>
    <t>2022.12.09</t>
    <phoneticPr fontId="1"/>
  </si>
  <si>
    <t>2023.02.14</t>
    <phoneticPr fontId="1"/>
  </si>
  <si>
    <t>ローソク足の終値が辛うじて出ている</t>
    <rPh sb="4" eb="5">
      <t>アシ</t>
    </rPh>
    <rPh sb="6" eb="8">
      <t>オワリネ</t>
    </rPh>
    <rPh sb="9" eb="10">
      <t>カロ</t>
    </rPh>
    <rPh sb="13" eb="14">
      <t>デ</t>
    </rPh>
    <phoneticPr fontId="1"/>
  </si>
  <si>
    <t>2023.04.19</t>
    <phoneticPr fontId="1"/>
  </si>
  <si>
    <t>2023.05.16</t>
    <phoneticPr fontId="1"/>
  </si>
  <si>
    <t>2023.06.07</t>
    <phoneticPr fontId="1"/>
  </si>
  <si>
    <t>2023.07.06</t>
    <phoneticPr fontId="1"/>
  </si>
  <si>
    <t>2023.09.29</t>
    <phoneticPr fontId="1"/>
  </si>
  <si>
    <t>２０２１年７月以降、条件が整う所が少なかったように感じました。10SMA,20SMAにタッチしているのですが、ローソク足の実体が長く、PBと判断できるローソク足ではありませんでした。</t>
    <rPh sb="4" eb="5">
      <t>ネン</t>
    </rPh>
    <rPh sb="6" eb="9">
      <t>ガツイコウ</t>
    </rPh>
    <rPh sb="10" eb="12">
      <t>ジョウケン</t>
    </rPh>
    <rPh sb="13" eb="14">
      <t>トトノ</t>
    </rPh>
    <rPh sb="15" eb="16">
      <t>トコロ</t>
    </rPh>
    <rPh sb="17" eb="18">
      <t>スク</t>
    </rPh>
    <rPh sb="25" eb="26">
      <t>カン</t>
    </rPh>
    <rPh sb="59" eb="60">
      <t>アシ</t>
    </rPh>
    <rPh sb="61" eb="63">
      <t>ジッタイ</t>
    </rPh>
    <rPh sb="64" eb="65">
      <t>ナガ</t>
    </rPh>
    <rPh sb="70" eb="72">
      <t>ハンダン</t>
    </rPh>
    <rPh sb="79" eb="80">
      <t>アシ</t>
    </rPh>
    <phoneticPr fontId="1"/>
  </si>
  <si>
    <t>トレードするにあたって、GBP/USDの通貨ペアは積極的にトレードしなくてもよいのかなと個人的には思いました。</t>
    <rPh sb="20" eb="22">
      <t>ツウカ</t>
    </rPh>
    <rPh sb="25" eb="28">
      <t>セッキョクテキ</t>
    </rPh>
    <rPh sb="44" eb="47">
      <t>コジンテキ</t>
    </rPh>
    <rPh sb="49" eb="50">
      <t>オモ</t>
    </rPh>
    <phoneticPr fontId="1"/>
  </si>
  <si>
    <t>USD/JPY、EUR/USDと比較してもエントリー個所は少なかったと思います。明らかにPBと呼べるローソク足が少なかったように感じました。</t>
    <rPh sb="16" eb="18">
      <t>ヒカク</t>
    </rPh>
    <rPh sb="26" eb="28">
      <t>カショ</t>
    </rPh>
    <rPh sb="29" eb="30">
      <t>スク</t>
    </rPh>
    <rPh sb="35" eb="36">
      <t>オモ</t>
    </rPh>
    <rPh sb="40" eb="41">
      <t>アキ</t>
    </rPh>
    <rPh sb="47" eb="48">
      <t>ヨ</t>
    </rPh>
    <rPh sb="54" eb="55">
      <t>アシ</t>
    </rPh>
    <rPh sb="56" eb="57">
      <t>スク</t>
    </rPh>
    <rPh sb="64" eb="65">
      <t>カン</t>
    </rPh>
    <phoneticPr fontId="1"/>
  </si>
  <si>
    <t>GBP/USD</t>
    <phoneticPr fontId="5"/>
  </si>
  <si>
    <t>2023.10.06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</si>
</sst>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9" xfId="0" applyFont="1" applyFill="1" applyBorder="1">
      <alignment vertical="center"/>
    </xf>
    <xf numFmtId="177" fontId="0" fillId="3" borderId="0" xfId="0" applyNumberFormat="1" applyFill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12</xdr:col>
      <xdr:colOff>47628</xdr:colOff>
      <xdr:row>0</xdr:row>
      <xdr:rowOff>0</xdr:rowOff>
    </xdr:from>
    <xdr:to>
      <xdr:col>47</xdr:col>
      <xdr:colOff>595315</xdr:colOff>
      <xdr:row>57</xdr:row>
      <xdr:rowOff>100598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F6FB97C-E7D8-3F47-7953-ECBE1C4CB9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86628" y="0"/>
          <a:ext cx="22217062" cy="10280442"/>
        </a:xfrm>
        <a:prstGeom prst="rect">
          <a:avLst/>
        </a:prstGeom>
      </xdr:spPr>
    </xdr:pic>
    <xdr:clientData/>
  </xdr:twoCellAnchor>
  <xdr:twoCellAnchor editAs="oneCell">
    <xdr:from>
      <xdr:col>12</xdr:col>
      <xdr:colOff>2</xdr:colOff>
      <xdr:row>45</xdr:row>
      <xdr:rowOff>120005</xdr:rowOff>
    </xdr:from>
    <xdr:to>
      <xdr:col>47</xdr:col>
      <xdr:colOff>488157</xdr:colOff>
      <xdr:row>115</xdr:row>
      <xdr:rowOff>82054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B35A441-FC8F-820A-6109-A3F98FCB4C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239002" y="8156724"/>
          <a:ext cx="22157530" cy="12463611"/>
        </a:xfrm>
        <a:prstGeom prst="rect">
          <a:avLst/>
        </a:prstGeom>
      </xdr:spPr>
    </xdr:pic>
    <xdr:clientData/>
  </xdr:twoCellAnchor>
  <xdr:twoCellAnchor editAs="oneCell">
    <xdr:from>
      <xdr:col>12</xdr:col>
      <xdr:colOff>11908</xdr:colOff>
      <xdr:row>101</xdr:row>
      <xdr:rowOff>47085</xdr:rowOff>
    </xdr:from>
    <xdr:to>
      <xdr:col>48</xdr:col>
      <xdr:colOff>95250</xdr:colOff>
      <xdr:row>171</xdr:row>
      <xdr:rowOff>129684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13ADEAB1-B646-D10A-B5C4-B1A63C7BE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50908" y="18085054"/>
          <a:ext cx="22371842" cy="12584161"/>
        </a:xfrm>
        <a:prstGeom prst="rect">
          <a:avLst/>
        </a:prstGeom>
      </xdr:spPr>
    </xdr:pic>
    <xdr:clientData/>
  </xdr:twoCellAnchor>
  <xdr:twoCellAnchor editAs="oneCell">
    <xdr:from>
      <xdr:col>11</xdr:col>
      <xdr:colOff>607219</xdr:colOff>
      <xdr:row>157</xdr:row>
      <xdr:rowOff>49111</xdr:rowOff>
    </xdr:from>
    <xdr:to>
      <xdr:col>48</xdr:col>
      <xdr:colOff>152496</xdr:colOff>
      <xdr:row>227</xdr:row>
      <xdr:rowOff>177307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E3279DF8-A092-55E8-B9ED-317BC7D42F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227094" y="28088330"/>
          <a:ext cx="22452902" cy="12629758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213</xdr:row>
      <xdr:rowOff>166688</xdr:rowOff>
    </xdr:from>
    <xdr:to>
      <xdr:col>48</xdr:col>
      <xdr:colOff>272881</xdr:colOff>
      <xdr:row>284</xdr:row>
      <xdr:rowOff>177309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674AF651-7376-0C32-F11F-04E4D1E97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39000" y="38207157"/>
          <a:ext cx="22561381" cy="126907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45" activePane="bottomRight" state="frozen"/>
      <selection pane="topRight" activeCell="B1" sqref="B1"/>
      <selection pane="bottomLeft" activeCell="A9" sqref="A9"/>
      <selection pane="bottomRight" activeCell="G36" sqref="G36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78" t="s">
        <v>3</v>
      </c>
      <c r="H6" s="79"/>
      <c r="I6" s="85"/>
      <c r="J6" s="78" t="s">
        <v>22</v>
      </c>
      <c r="K6" s="79"/>
      <c r="L6" s="85"/>
      <c r="M6" s="78" t="s">
        <v>23</v>
      </c>
      <c r="N6" s="79"/>
      <c r="O6" s="85"/>
    </row>
    <row r="7" spans="1:18" ht="19.5" thickBot="1" x14ac:dyDescent="0.45">
      <c r="A7" s="25"/>
      <c r="B7" s="25" t="s">
        <v>2</v>
      </c>
      <c r="C7" s="60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22</v>
      </c>
      <c r="K8" s="83"/>
      <c r="L8" s="84"/>
      <c r="M8" s="82"/>
      <c r="N8" s="83"/>
      <c r="O8" s="84"/>
    </row>
    <row r="9" spans="1:18" x14ac:dyDescent="0.4">
      <c r="A9" s="7">
        <v>1</v>
      </c>
      <c r="B9" s="21" t="s">
        <v>37</v>
      </c>
      <c r="C9" s="47">
        <v>1</v>
      </c>
      <c r="D9" s="51">
        <v>1.27</v>
      </c>
      <c r="E9" s="52">
        <v>0</v>
      </c>
      <c r="F9" s="53">
        <v>0</v>
      </c>
      <c r="G9" s="20">
        <f>IF(D9="","",G8+M9)</f>
        <v>103810</v>
      </c>
      <c r="H9" s="20">
        <f t="shared" ref="H9" si="0">IF(E9="","",H8+N9)</f>
        <v>100000</v>
      </c>
      <c r="I9" s="20">
        <f t="shared" ref="I9" si="1">IF(F9="","",I8+O9)</f>
        <v>100000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0</v>
      </c>
      <c r="O9" s="40">
        <f>IF(F9="","",L9*F9)</f>
        <v>0</v>
      </c>
      <c r="P9" s="20"/>
      <c r="Q9" s="20"/>
      <c r="R9" s="20"/>
    </row>
    <row r="10" spans="1:18" x14ac:dyDescent="0.4">
      <c r="A10" s="7">
        <v>2</v>
      </c>
      <c r="B10" s="4" t="s">
        <v>38</v>
      </c>
      <c r="C10" s="44">
        <v>1</v>
      </c>
      <c r="D10" s="54">
        <v>1.27</v>
      </c>
      <c r="E10" s="55">
        <v>1.5</v>
      </c>
      <c r="F10" s="56">
        <v>2</v>
      </c>
      <c r="G10" s="20">
        <f t="shared" ref="G10:G42" si="2">IF(D10="","",G9+M10)</f>
        <v>107765.16099999999</v>
      </c>
      <c r="H10" s="20">
        <f t="shared" ref="H10:H42" si="3">IF(E10="","",H9+N10)</f>
        <v>104500</v>
      </c>
      <c r="I10" s="20">
        <f t="shared" ref="I10:I42" si="4">IF(F10="","",I9+O10)</f>
        <v>106000</v>
      </c>
      <c r="J10" s="41">
        <f t="shared" ref="J10:J12" si="5">IF(G9="","",G9*0.03)</f>
        <v>3114.2999999999997</v>
      </c>
      <c r="K10" s="42">
        <f t="shared" ref="K10:K12" si="6">IF(H9="","",H9*0.03)</f>
        <v>3000</v>
      </c>
      <c r="L10" s="43">
        <f t="shared" ref="L10:L12" si="7">IF(I9="","",I9*0.03)</f>
        <v>3000</v>
      </c>
      <c r="M10" s="41">
        <f t="shared" ref="M10:M12" si="8">IF(D10="","",J10*D10)</f>
        <v>3955.1609999999996</v>
      </c>
      <c r="N10" s="42">
        <f t="shared" ref="N10:N12" si="9">IF(E10="","",K10*E10)</f>
        <v>4500</v>
      </c>
      <c r="O10" s="43">
        <f t="shared" ref="O10:O12" si="10">IF(F10="","",L10*F10)</f>
        <v>6000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2</v>
      </c>
      <c r="D11" s="54">
        <v>1.27</v>
      </c>
      <c r="E11" s="55">
        <v>1.5</v>
      </c>
      <c r="F11" s="74">
        <v>2</v>
      </c>
      <c r="G11" s="20">
        <f t="shared" si="2"/>
        <v>111871.01363409999</v>
      </c>
      <c r="H11" s="20">
        <f t="shared" si="3"/>
        <v>109202.5</v>
      </c>
      <c r="I11" s="20">
        <f t="shared" si="4"/>
        <v>112360</v>
      </c>
      <c r="J11" s="41">
        <f t="shared" si="5"/>
        <v>3232.9548299999997</v>
      </c>
      <c r="K11" s="42">
        <f t="shared" si="6"/>
        <v>3135</v>
      </c>
      <c r="L11" s="43">
        <f t="shared" si="7"/>
        <v>3180</v>
      </c>
      <c r="M11" s="41">
        <f t="shared" si="8"/>
        <v>4105.8526340999997</v>
      </c>
      <c r="N11" s="42">
        <f t="shared" si="9"/>
        <v>4702.5</v>
      </c>
      <c r="O11" s="43">
        <f t="shared" si="10"/>
        <v>6360</v>
      </c>
      <c r="P11" s="20"/>
      <c r="Q11" s="20"/>
      <c r="R11" s="20"/>
    </row>
    <row r="12" spans="1:18" x14ac:dyDescent="0.4">
      <c r="A12" s="7">
        <v>4</v>
      </c>
      <c r="B12" s="4" t="s">
        <v>40</v>
      </c>
      <c r="C12" s="44">
        <v>2</v>
      </c>
      <c r="D12" s="54">
        <v>1.27</v>
      </c>
      <c r="E12" s="55">
        <v>1.5</v>
      </c>
      <c r="F12" s="56">
        <v>2</v>
      </c>
      <c r="G12" s="20">
        <f t="shared" si="2"/>
        <v>116133.29925355921</v>
      </c>
      <c r="H12" s="20">
        <f t="shared" si="3"/>
        <v>114116.6125</v>
      </c>
      <c r="I12" s="20">
        <f t="shared" si="4"/>
        <v>119101.6</v>
      </c>
      <c r="J12" s="41">
        <f t="shared" si="5"/>
        <v>3356.1304090229996</v>
      </c>
      <c r="K12" s="42">
        <f t="shared" si="6"/>
        <v>3276.0749999999998</v>
      </c>
      <c r="L12" s="43">
        <f t="shared" si="7"/>
        <v>3370.7999999999997</v>
      </c>
      <c r="M12" s="41">
        <f t="shared" si="8"/>
        <v>4262.2856194592096</v>
      </c>
      <c r="N12" s="42">
        <f t="shared" si="9"/>
        <v>4914.1124999999993</v>
      </c>
      <c r="O12" s="43">
        <f t="shared" si="10"/>
        <v>6741.5999999999995</v>
      </c>
      <c r="P12" s="20"/>
      <c r="Q12" s="20"/>
      <c r="R12" s="20"/>
    </row>
    <row r="13" spans="1:18" x14ac:dyDescent="0.4">
      <c r="A13" s="7">
        <v>5</v>
      </c>
      <c r="B13" s="4" t="s">
        <v>41</v>
      </c>
      <c r="C13" s="44">
        <v>2</v>
      </c>
      <c r="D13" s="54">
        <v>1.27</v>
      </c>
      <c r="E13" s="55">
        <v>1.5</v>
      </c>
      <c r="F13" s="74">
        <v>2</v>
      </c>
      <c r="G13" s="20">
        <f t="shared" si="2"/>
        <v>120557.97795511982</v>
      </c>
      <c r="H13" s="20">
        <f t="shared" si="3"/>
        <v>119251.8600625</v>
      </c>
      <c r="I13" s="20">
        <f t="shared" si="4"/>
        <v>126247.69600000001</v>
      </c>
      <c r="J13" s="41">
        <f t="shared" ref="J13:J58" si="11">IF(G12="","",G12*0.03)</f>
        <v>3483.998977606776</v>
      </c>
      <c r="K13" s="42">
        <f t="shared" ref="K13:K58" si="12">IF(H12="","",H12*0.03)</f>
        <v>3423.4983750000001</v>
      </c>
      <c r="L13" s="43">
        <f t="shared" ref="L13:L58" si="13">IF(I12="","",I12*0.03)</f>
        <v>3573.0480000000002</v>
      </c>
      <c r="M13" s="41">
        <f t="shared" ref="M13:M58" si="14">IF(D13="","",J13*D13)</f>
        <v>4424.6787015606051</v>
      </c>
      <c r="N13" s="42">
        <f t="shared" ref="N13:N58" si="15">IF(E13="","",K13*E13)</f>
        <v>5135.2475625000006</v>
      </c>
      <c r="O13" s="43">
        <f t="shared" ref="O13:O58" si="16">IF(F13="","",L13*F13)</f>
        <v>7146.0960000000005</v>
      </c>
      <c r="P13" s="20"/>
      <c r="Q13" s="20"/>
      <c r="R13" s="20"/>
    </row>
    <row r="14" spans="1:18" x14ac:dyDescent="0.4">
      <c r="A14" s="7">
        <v>6</v>
      </c>
      <c r="B14" s="4" t="s">
        <v>42</v>
      </c>
      <c r="C14" s="44">
        <v>1</v>
      </c>
      <c r="D14" s="54">
        <v>1.27</v>
      </c>
      <c r="E14" s="55">
        <v>1.5</v>
      </c>
      <c r="F14" s="92">
        <v>2</v>
      </c>
      <c r="G14" s="20">
        <f t="shared" si="2"/>
        <v>125151.23691520988</v>
      </c>
      <c r="H14" s="20">
        <f t="shared" si="3"/>
        <v>124618.19376531249</v>
      </c>
      <c r="I14" s="20">
        <f t="shared" si="4"/>
        <v>133822.55776000003</v>
      </c>
      <c r="J14" s="41">
        <f t="shared" si="11"/>
        <v>3616.7393386535941</v>
      </c>
      <c r="K14" s="42">
        <f t="shared" si="12"/>
        <v>3577.5558018749998</v>
      </c>
      <c r="L14" s="43">
        <f t="shared" si="13"/>
        <v>3787.4308800000003</v>
      </c>
      <c r="M14" s="41">
        <f t="shared" si="14"/>
        <v>4593.2589600900646</v>
      </c>
      <c r="N14" s="42">
        <f t="shared" si="15"/>
        <v>5366.3337028124997</v>
      </c>
      <c r="O14" s="43">
        <f t="shared" si="16"/>
        <v>7574.8617600000007</v>
      </c>
      <c r="P14" s="20"/>
      <c r="Q14" s="20"/>
      <c r="R14" s="20"/>
    </row>
    <row r="15" spans="1:18" x14ac:dyDescent="0.4">
      <c r="A15" s="7">
        <v>7</v>
      </c>
      <c r="B15" s="4" t="s">
        <v>43</v>
      </c>
      <c r="C15" s="44">
        <v>2</v>
      </c>
      <c r="D15" s="54">
        <v>1.27</v>
      </c>
      <c r="E15" s="55">
        <v>1.5</v>
      </c>
      <c r="F15" s="92">
        <v>2</v>
      </c>
      <c r="G15" s="93">
        <f t="shared" si="2"/>
        <v>129919.49904167937</v>
      </c>
      <c r="H15" s="20">
        <f t="shared" si="3"/>
        <v>130226.01248475155</v>
      </c>
      <c r="I15" s="20">
        <f t="shared" si="4"/>
        <v>141851.91122560002</v>
      </c>
      <c r="J15" s="41">
        <f t="shared" si="11"/>
        <v>3754.5371074562963</v>
      </c>
      <c r="K15" s="42">
        <f t="shared" si="12"/>
        <v>3738.5458129593744</v>
      </c>
      <c r="L15" s="43">
        <f t="shared" si="13"/>
        <v>4014.6767328000005</v>
      </c>
      <c r="M15" s="41">
        <f t="shared" si="14"/>
        <v>4768.2621264694963</v>
      </c>
      <c r="N15" s="42">
        <f t="shared" si="15"/>
        <v>5607.8187194390612</v>
      </c>
      <c r="O15" s="43">
        <f t="shared" si="16"/>
        <v>8029.3534656000011</v>
      </c>
      <c r="P15" s="20" t="s">
        <v>44</v>
      </c>
      <c r="Q15" s="20"/>
      <c r="R15" s="20"/>
    </row>
    <row r="16" spans="1:18" x14ac:dyDescent="0.4">
      <c r="A16" s="7">
        <v>8</v>
      </c>
      <c r="B16" s="4" t="s">
        <v>45</v>
      </c>
      <c r="C16" s="44">
        <v>2</v>
      </c>
      <c r="D16" s="54">
        <v>1.27</v>
      </c>
      <c r="E16" s="55">
        <v>0</v>
      </c>
      <c r="F16" s="56">
        <v>0</v>
      </c>
      <c r="G16" s="20">
        <f t="shared" si="2"/>
        <v>134869.43195516735</v>
      </c>
      <c r="H16" s="20">
        <f t="shared" si="3"/>
        <v>130226.01248475155</v>
      </c>
      <c r="I16" s="20">
        <f t="shared" si="4"/>
        <v>141851.91122560002</v>
      </c>
      <c r="J16" s="41">
        <f t="shared" si="11"/>
        <v>3897.5849712503809</v>
      </c>
      <c r="K16" s="42">
        <f t="shared" si="12"/>
        <v>3906.7803745425463</v>
      </c>
      <c r="L16" s="43">
        <f t="shared" si="13"/>
        <v>4255.5573367680008</v>
      </c>
      <c r="M16" s="41">
        <f t="shared" si="14"/>
        <v>4949.9329134879836</v>
      </c>
      <c r="N16" s="42">
        <f t="shared" si="15"/>
        <v>0</v>
      </c>
      <c r="O16" s="43">
        <f t="shared" si="16"/>
        <v>0</v>
      </c>
      <c r="P16" s="20" t="s">
        <v>44</v>
      </c>
      <c r="Q16" s="20"/>
      <c r="R16" s="20"/>
    </row>
    <row r="17" spans="1:18" x14ac:dyDescent="0.4">
      <c r="A17" s="7">
        <v>9</v>
      </c>
      <c r="B17" s="4" t="s">
        <v>46</v>
      </c>
      <c r="C17" s="44">
        <v>1</v>
      </c>
      <c r="D17" s="54">
        <v>1.27</v>
      </c>
      <c r="E17" s="55">
        <v>1.5</v>
      </c>
      <c r="F17" s="92">
        <v>2</v>
      </c>
      <c r="G17" s="20">
        <f t="shared" si="2"/>
        <v>140007.95731265924</v>
      </c>
      <c r="H17" s="20">
        <f t="shared" si="3"/>
        <v>136086.18304656536</v>
      </c>
      <c r="I17" s="20">
        <f t="shared" si="4"/>
        <v>150363.02589913603</v>
      </c>
      <c r="J17" s="41">
        <f t="shared" si="11"/>
        <v>4046.0829586550203</v>
      </c>
      <c r="K17" s="42">
        <f t="shared" si="12"/>
        <v>3906.7803745425463</v>
      </c>
      <c r="L17" s="43">
        <f t="shared" si="13"/>
        <v>4255.5573367680008</v>
      </c>
      <c r="M17" s="41">
        <f t="shared" si="14"/>
        <v>5138.5253574918761</v>
      </c>
      <c r="N17" s="42">
        <f t="shared" si="15"/>
        <v>5860.1705618138194</v>
      </c>
      <c r="O17" s="43">
        <f t="shared" si="16"/>
        <v>8511.1146735360016</v>
      </c>
      <c r="P17" s="20"/>
      <c r="Q17" s="20"/>
      <c r="R17" s="20"/>
    </row>
    <row r="18" spans="1:18" x14ac:dyDescent="0.4">
      <c r="A18" s="7">
        <v>10</v>
      </c>
      <c r="B18" s="4" t="s">
        <v>47</v>
      </c>
      <c r="C18" s="44">
        <v>2</v>
      </c>
      <c r="D18" s="54">
        <v>1.27</v>
      </c>
      <c r="E18" s="55">
        <v>1.5</v>
      </c>
      <c r="F18" s="56">
        <v>2</v>
      </c>
      <c r="G18" s="20">
        <f t="shared" si="2"/>
        <v>145342.26048627155</v>
      </c>
      <c r="H18" s="20">
        <f t="shared" si="3"/>
        <v>142210.06128366079</v>
      </c>
      <c r="I18" s="20">
        <f t="shared" si="4"/>
        <v>159384.80745308418</v>
      </c>
      <c r="J18" s="41">
        <f t="shared" si="11"/>
        <v>4200.2387193797767</v>
      </c>
      <c r="K18" s="42">
        <f t="shared" si="12"/>
        <v>4082.5854913969606</v>
      </c>
      <c r="L18" s="43">
        <f t="shared" si="13"/>
        <v>4510.8907769740808</v>
      </c>
      <c r="M18" s="41">
        <f t="shared" si="14"/>
        <v>5334.3031736123166</v>
      </c>
      <c r="N18" s="42">
        <f t="shared" si="15"/>
        <v>6123.8782370954414</v>
      </c>
      <c r="O18" s="43">
        <f t="shared" si="16"/>
        <v>9021.7815539481617</v>
      </c>
      <c r="P18" s="20" t="s">
        <v>44</v>
      </c>
      <c r="Q18" s="20"/>
      <c r="R18" s="20"/>
    </row>
    <row r="19" spans="1:18" x14ac:dyDescent="0.4">
      <c r="A19" s="7">
        <v>11</v>
      </c>
      <c r="B19" s="4" t="s">
        <v>48</v>
      </c>
      <c r="C19" s="44">
        <v>1</v>
      </c>
      <c r="D19" s="54">
        <v>1.27</v>
      </c>
      <c r="E19" s="55">
        <v>1.5</v>
      </c>
      <c r="F19" s="56">
        <v>2</v>
      </c>
      <c r="G19" s="20">
        <f t="shared" si="2"/>
        <v>150879.8006107985</v>
      </c>
      <c r="H19" s="20">
        <f t="shared" si="3"/>
        <v>148609.51404142551</v>
      </c>
      <c r="I19" s="20">
        <f t="shared" si="4"/>
        <v>168947.89590026924</v>
      </c>
      <c r="J19" s="41">
        <f t="shared" si="11"/>
        <v>4360.2678145881464</v>
      </c>
      <c r="K19" s="42">
        <f t="shared" si="12"/>
        <v>4266.3018385098239</v>
      </c>
      <c r="L19" s="43">
        <f t="shared" si="13"/>
        <v>4781.5442235925257</v>
      </c>
      <c r="M19" s="41">
        <f t="shared" si="14"/>
        <v>5537.5401245269459</v>
      </c>
      <c r="N19" s="42">
        <f t="shared" si="15"/>
        <v>6399.4527577647359</v>
      </c>
      <c r="O19" s="43">
        <f t="shared" si="16"/>
        <v>9563.0884471850513</v>
      </c>
      <c r="P19" s="20"/>
      <c r="Q19" s="20"/>
      <c r="R19" s="20"/>
    </row>
    <row r="20" spans="1:18" x14ac:dyDescent="0.4">
      <c r="A20" s="7">
        <v>12</v>
      </c>
      <c r="B20" s="4" t="s">
        <v>49</v>
      </c>
      <c r="C20" s="44">
        <v>1</v>
      </c>
      <c r="D20" s="54">
        <v>1.27</v>
      </c>
      <c r="E20" s="55">
        <v>1.5</v>
      </c>
      <c r="F20" s="56">
        <v>0</v>
      </c>
      <c r="G20" s="20">
        <f t="shared" si="2"/>
        <v>156628.32101406992</v>
      </c>
      <c r="H20" s="20">
        <f t="shared" si="3"/>
        <v>155296.94217328966</v>
      </c>
      <c r="I20" s="20">
        <f t="shared" si="4"/>
        <v>168947.89590026924</v>
      </c>
      <c r="J20" s="41">
        <f t="shared" si="11"/>
        <v>4526.3940183239547</v>
      </c>
      <c r="K20" s="42">
        <f t="shared" si="12"/>
        <v>4458.2854212427656</v>
      </c>
      <c r="L20" s="43">
        <f t="shared" si="13"/>
        <v>5068.4368770080773</v>
      </c>
      <c r="M20" s="41">
        <f t="shared" si="14"/>
        <v>5748.5204032714228</v>
      </c>
      <c r="N20" s="42">
        <f t="shared" si="15"/>
        <v>6687.4281318641479</v>
      </c>
      <c r="O20" s="43">
        <f t="shared" si="16"/>
        <v>0</v>
      </c>
      <c r="P20" s="20"/>
      <c r="Q20" s="20"/>
      <c r="R20" s="20"/>
    </row>
    <row r="21" spans="1:18" x14ac:dyDescent="0.4">
      <c r="A21" s="7">
        <v>13</v>
      </c>
      <c r="B21" s="4" t="s">
        <v>50</v>
      </c>
      <c r="C21" s="44">
        <v>1</v>
      </c>
      <c r="D21" s="54">
        <v>1.27</v>
      </c>
      <c r="E21" s="55">
        <v>1.5</v>
      </c>
      <c r="F21" s="56">
        <v>2</v>
      </c>
      <c r="G21" s="20">
        <f t="shared" si="2"/>
        <v>162595.86004470597</v>
      </c>
      <c r="H21" s="20">
        <f t="shared" si="3"/>
        <v>162285.3045710877</v>
      </c>
      <c r="I21" s="20">
        <f t="shared" si="4"/>
        <v>179084.7696542854</v>
      </c>
      <c r="J21" s="41">
        <f t="shared" si="11"/>
        <v>4698.8496304220971</v>
      </c>
      <c r="K21" s="42">
        <f t="shared" si="12"/>
        <v>4658.9082651986892</v>
      </c>
      <c r="L21" s="43">
        <f t="shared" si="13"/>
        <v>5068.4368770080773</v>
      </c>
      <c r="M21" s="41">
        <f t="shared" si="14"/>
        <v>5967.5390306360632</v>
      </c>
      <c r="N21" s="42">
        <f t="shared" si="15"/>
        <v>6988.3623977980333</v>
      </c>
      <c r="O21" s="43">
        <f t="shared" si="16"/>
        <v>10136.873754016155</v>
      </c>
      <c r="P21" s="20"/>
      <c r="Q21" s="20"/>
      <c r="R21" s="20"/>
    </row>
    <row r="22" spans="1:18" x14ac:dyDescent="0.4">
      <c r="A22" s="7">
        <v>14</v>
      </c>
      <c r="B22" s="4" t="s">
        <v>51</v>
      </c>
      <c r="C22" s="44">
        <v>2</v>
      </c>
      <c r="D22" s="54">
        <v>1.27</v>
      </c>
      <c r="E22" s="55">
        <v>0</v>
      </c>
      <c r="F22" s="56">
        <v>0</v>
      </c>
      <c r="G22" s="20">
        <f t="shared" si="2"/>
        <v>168790.76231240926</v>
      </c>
      <c r="H22" s="20">
        <f t="shared" si="3"/>
        <v>162285.3045710877</v>
      </c>
      <c r="I22" s="20">
        <f t="shared" si="4"/>
        <v>179084.7696542854</v>
      </c>
      <c r="J22" s="41">
        <f t="shared" si="11"/>
        <v>4877.8758013411789</v>
      </c>
      <c r="K22" s="42">
        <f t="shared" si="12"/>
        <v>4868.5591371326309</v>
      </c>
      <c r="L22" s="43">
        <f t="shared" si="13"/>
        <v>5372.5430896285616</v>
      </c>
      <c r="M22" s="41">
        <f t="shared" si="14"/>
        <v>6194.9022677032972</v>
      </c>
      <c r="N22" s="42">
        <f t="shared" si="15"/>
        <v>0</v>
      </c>
      <c r="O22" s="43">
        <f t="shared" si="16"/>
        <v>0</v>
      </c>
      <c r="P22" s="20"/>
      <c r="Q22" s="20"/>
      <c r="R22" s="20"/>
    </row>
    <row r="23" spans="1:18" x14ac:dyDescent="0.4">
      <c r="A23" s="7">
        <v>15</v>
      </c>
      <c r="B23" s="4" t="s">
        <v>52</v>
      </c>
      <c r="C23" s="44">
        <v>1</v>
      </c>
      <c r="D23" s="54">
        <v>-1</v>
      </c>
      <c r="E23" s="55">
        <v>0</v>
      </c>
      <c r="F23" s="74">
        <v>0</v>
      </c>
      <c r="G23" s="20">
        <f t="shared" si="2"/>
        <v>163727.03944303698</v>
      </c>
      <c r="H23" s="20">
        <f t="shared" si="3"/>
        <v>162285.3045710877</v>
      </c>
      <c r="I23" s="20">
        <f t="shared" si="4"/>
        <v>179084.7696542854</v>
      </c>
      <c r="J23" s="41">
        <f t="shared" si="11"/>
        <v>5063.7228693722782</v>
      </c>
      <c r="K23" s="42">
        <f t="shared" si="12"/>
        <v>4868.5591371326309</v>
      </c>
      <c r="L23" s="43">
        <f t="shared" si="13"/>
        <v>5372.5430896285616</v>
      </c>
      <c r="M23" s="41">
        <f t="shared" si="14"/>
        <v>-5063.7228693722782</v>
      </c>
      <c r="N23" s="42">
        <f t="shared" si="15"/>
        <v>0</v>
      </c>
      <c r="O23" s="43">
        <f t="shared" si="16"/>
        <v>0</v>
      </c>
      <c r="P23" s="20" t="s">
        <v>53</v>
      </c>
      <c r="Q23" s="20"/>
      <c r="R23" s="20"/>
    </row>
    <row r="24" spans="1:18" x14ac:dyDescent="0.4">
      <c r="A24" s="7">
        <v>16</v>
      </c>
      <c r="B24" s="4" t="s">
        <v>54</v>
      </c>
      <c r="C24" s="44">
        <v>2</v>
      </c>
      <c r="D24" s="54">
        <v>1.27</v>
      </c>
      <c r="E24" s="55">
        <v>1.5</v>
      </c>
      <c r="F24" s="56">
        <v>2</v>
      </c>
      <c r="G24" s="20">
        <f t="shared" si="2"/>
        <v>169965.03964581669</v>
      </c>
      <c r="H24" s="20">
        <f t="shared" si="3"/>
        <v>169588.14327678666</v>
      </c>
      <c r="I24" s="20">
        <f t="shared" si="4"/>
        <v>189829.85583354253</v>
      </c>
      <c r="J24" s="41">
        <f t="shared" si="11"/>
        <v>4911.811183291109</v>
      </c>
      <c r="K24" s="42">
        <f t="shared" si="12"/>
        <v>4868.5591371326309</v>
      </c>
      <c r="L24" s="43">
        <f t="shared" si="13"/>
        <v>5372.5430896285616</v>
      </c>
      <c r="M24" s="41">
        <f t="shared" si="14"/>
        <v>6238.0002027797082</v>
      </c>
      <c r="N24" s="42">
        <f t="shared" si="15"/>
        <v>7302.8387056989468</v>
      </c>
      <c r="O24" s="43">
        <f t="shared" si="16"/>
        <v>10745.086179257123</v>
      </c>
      <c r="P24" s="20"/>
      <c r="Q24" s="20"/>
      <c r="R24" s="20"/>
    </row>
    <row r="25" spans="1:18" x14ac:dyDescent="0.4">
      <c r="A25" s="7">
        <v>17</v>
      </c>
      <c r="B25" s="4" t="s">
        <v>55</v>
      </c>
      <c r="C25" s="44">
        <v>1</v>
      </c>
      <c r="D25" s="54">
        <v>1.27</v>
      </c>
      <c r="E25" s="55">
        <v>1.5</v>
      </c>
      <c r="F25" s="56">
        <v>0</v>
      </c>
      <c r="G25" s="20">
        <f t="shared" si="2"/>
        <v>176440.70765632231</v>
      </c>
      <c r="H25" s="20">
        <f t="shared" si="3"/>
        <v>177219.60972424207</v>
      </c>
      <c r="I25" s="20">
        <f t="shared" si="4"/>
        <v>189829.85583354253</v>
      </c>
      <c r="J25" s="41">
        <f t="shared" si="11"/>
        <v>5098.9511893745002</v>
      </c>
      <c r="K25" s="42">
        <f t="shared" si="12"/>
        <v>5087.6442983035995</v>
      </c>
      <c r="L25" s="43">
        <f t="shared" si="13"/>
        <v>5694.8956750062762</v>
      </c>
      <c r="M25" s="41">
        <f t="shared" si="14"/>
        <v>6475.6680105056157</v>
      </c>
      <c r="N25" s="42">
        <f t="shared" si="15"/>
        <v>7631.4664474553992</v>
      </c>
      <c r="O25" s="43">
        <f t="shared" si="16"/>
        <v>0</v>
      </c>
      <c r="P25" s="20"/>
      <c r="Q25" s="20"/>
      <c r="R25" s="20"/>
    </row>
    <row r="26" spans="1:18" x14ac:dyDescent="0.4">
      <c r="A26" s="7">
        <v>18</v>
      </c>
      <c r="B26" s="4" t="s">
        <v>56</v>
      </c>
      <c r="C26" s="44">
        <v>2</v>
      </c>
      <c r="D26" s="54">
        <v>1.27</v>
      </c>
      <c r="E26" s="55">
        <v>1.5</v>
      </c>
      <c r="F26" s="56">
        <v>2</v>
      </c>
      <c r="G26" s="20">
        <f t="shared" si="2"/>
        <v>183163.09861802819</v>
      </c>
      <c r="H26" s="20">
        <f t="shared" si="3"/>
        <v>185194.49216183295</v>
      </c>
      <c r="I26" s="20">
        <f t="shared" si="4"/>
        <v>201219.64718355509</v>
      </c>
      <c r="J26" s="41">
        <f t="shared" si="11"/>
        <v>5293.2212296896687</v>
      </c>
      <c r="K26" s="42">
        <f t="shared" si="12"/>
        <v>5316.588291727262</v>
      </c>
      <c r="L26" s="43">
        <f t="shared" si="13"/>
        <v>5694.8956750062762</v>
      </c>
      <c r="M26" s="41">
        <f t="shared" si="14"/>
        <v>6722.3909617058789</v>
      </c>
      <c r="N26" s="42">
        <f t="shared" si="15"/>
        <v>7974.8824375908935</v>
      </c>
      <c r="O26" s="43">
        <f t="shared" si="16"/>
        <v>11389.791350012552</v>
      </c>
      <c r="P26" s="20"/>
      <c r="Q26" s="20"/>
      <c r="R26" s="20"/>
    </row>
    <row r="27" spans="1:18" x14ac:dyDescent="0.4">
      <c r="A27" s="7">
        <v>19</v>
      </c>
      <c r="B27" s="4" t="s">
        <v>57</v>
      </c>
      <c r="C27" s="44">
        <v>1</v>
      </c>
      <c r="D27" s="54">
        <v>-1</v>
      </c>
      <c r="E27" s="55">
        <v>0</v>
      </c>
      <c r="F27" s="56">
        <v>0</v>
      </c>
      <c r="G27" s="20">
        <f t="shared" si="2"/>
        <v>177668.20565948734</v>
      </c>
      <c r="H27" s="20">
        <f t="shared" si="3"/>
        <v>185194.49216183295</v>
      </c>
      <c r="I27" s="20">
        <f t="shared" si="4"/>
        <v>201219.64718355509</v>
      </c>
      <c r="J27" s="41">
        <f t="shared" si="11"/>
        <v>5494.8929585408459</v>
      </c>
      <c r="K27" s="42">
        <f t="shared" si="12"/>
        <v>5555.834764854988</v>
      </c>
      <c r="L27" s="43">
        <f t="shared" si="13"/>
        <v>6036.5894155066526</v>
      </c>
      <c r="M27" s="41">
        <f t="shared" si="14"/>
        <v>-5494.8929585408459</v>
      </c>
      <c r="N27" s="42">
        <f t="shared" si="15"/>
        <v>0</v>
      </c>
      <c r="O27" s="43">
        <f t="shared" si="16"/>
        <v>0</v>
      </c>
      <c r="P27" s="20" t="s">
        <v>53</v>
      </c>
      <c r="Q27" s="20"/>
      <c r="R27" s="20"/>
    </row>
    <row r="28" spans="1:18" x14ac:dyDescent="0.4">
      <c r="A28" s="7">
        <v>20</v>
      </c>
      <c r="B28" s="4" t="s">
        <v>58</v>
      </c>
      <c r="C28" s="44">
        <v>1</v>
      </c>
      <c r="D28" s="54">
        <v>-1</v>
      </c>
      <c r="E28" s="55">
        <v>0</v>
      </c>
      <c r="F28" s="56">
        <v>0</v>
      </c>
      <c r="G28" s="20">
        <f t="shared" si="2"/>
        <v>172338.15948970272</v>
      </c>
      <c r="H28" s="20">
        <f t="shared" si="3"/>
        <v>185194.49216183295</v>
      </c>
      <c r="I28" s="20">
        <f t="shared" si="4"/>
        <v>201219.64718355509</v>
      </c>
      <c r="J28" s="41">
        <f t="shared" si="11"/>
        <v>5330.0461697846204</v>
      </c>
      <c r="K28" s="42">
        <f t="shared" si="12"/>
        <v>5555.834764854988</v>
      </c>
      <c r="L28" s="43">
        <f t="shared" si="13"/>
        <v>6036.5894155066526</v>
      </c>
      <c r="M28" s="41">
        <f t="shared" si="14"/>
        <v>-5330.0461697846204</v>
      </c>
      <c r="N28" s="42">
        <f t="shared" si="15"/>
        <v>0</v>
      </c>
      <c r="O28" s="43">
        <f t="shared" si="16"/>
        <v>0</v>
      </c>
      <c r="P28" s="20" t="s">
        <v>53</v>
      </c>
      <c r="Q28" s="20"/>
      <c r="R28" s="20"/>
    </row>
    <row r="29" spans="1:18" x14ac:dyDescent="0.4">
      <c r="A29" s="7">
        <v>21</v>
      </c>
      <c r="B29" s="4" t="s">
        <v>59</v>
      </c>
      <c r="C29" s="44">
        <v>1</v>
      </c>
      <c r="D29" s="54">
        <v>-1</v>
      </c>
      <c r="E29" s="55">
        <v>0</v>
      </c>
      <c r="F29" s="74">
        <v>0</v>
      </c>
      <c r="G29" s="20">
        <f t="shared" si="2"/>
        <v>167168.01470501165</v>
      </c>
      <c r="H29" s="20">
        <f t="shared" si="3"/>
        <v>185194.49216183295</v>
      </c>
      <c r="I29" s="20">
        <f t="shared" si="4"/>
        <v>201219.64718355509</v>
      </c>
      <c r="J29" s="41">
        <f t="shared" si="11"/>
        <v>5170.1447846910814</v>
      </c>
      <c r="K29" s="42">
        <f t="shared" si="12"/>
        <v>5555.834764854988</v>
      </c>
      <c r="L29" s="43">
        <f t="shared" si="13"/>
        <v>6036.5894155066526</v>
      </c>
      <c r="M29" s="41">
        <f t="shared" si="14"/>
        <v>-5170.1447846910814</v>
      </c>
      <c r="N29" s="42">
        <f t="shared" si="15"/>
        <v>0</v>
      </c>
      <c r="O29" s="43">
        <f t="shared" si="16"/>
        <v>0</v>
      </c>
      <c r="P29" s="20" t="s">
        <v>53</v>
      </c>
      <c r="Q29" s="20"/>
      <c r="R29" s="20"/>
    </row>
    <row r="30" spans="1:18" x14ac:dyDescent="0.4">
      <c r="A30" s="7">
        <v>22</v>
      </c>
      <c r="B30" s="4" t="s">
        <v>60</v>
      </c>
      <c r="C30" s="44">
        <v>2</v>
      </c>
      <c r="D30" s="54">
        <v>1.27</v>
      </c>
      <c r="E30" s="55">
        <v>1.5</v>
      </c>
      <c r="F30" s="74">
        <v>2</v>
      </c>
      <c r="G30" s="20">
        <f t="shared" si="2"/>
        <v>173537.1160652726</v>
      </c>
      <c r="H30" s="20">
        <f t="shared" si="3"/>
        <v>193528.24430911543</v>
      </c>
      <c r="I30" s="20">
        <f t="shared" si="4"/>
        <v>213292.82601456839</v>
      </c>
      <c r="J30" s="41">
        <f t="shared" si="11"/>
        <v>5015.0404411503496</v>
      </c>
      <c r="K30" s="42">
        <f t="shared" si="12"/>
        <v>5555.834764854988</v>
      </c>
      <c r="L30" s="43">
        <f t="shared" si="13"/>
        <v>6036.5894155066526</v>
      </c>
      <c r="M30" s="41">
        <f t="shared" si="14"/>
        <v>6369.1013602609437</v>
      </c>
      <c r="N30" s="42">
        <f t="shared" si="15"/>
        <v>8333.752147282481</v>
      </c>
      <c r="O30" s="43">
        <f t="shared" si="16"/>
        <v>12073.178831013305</v>
      </c>
      <c r="P30" s="20"/>
      <c r="Q30" s="20"/>
      <c r="R30" s="20"/>
    </row>
    <row r="31" spans="1:18" x14ac:dyDescent="0.4">
      <c r="A31" s="7">
        <v>23</v>
      </c>
      <c r="B31" s="4" t="s">
        <v>61</v>
      </c>
      <c r="C31" s="44">
        <v>2</v>
      </c>
      <c r="D31" s="54">
        <v>1.27</v>
      </c>
      <c r="E31" s="55">
        <v>1.5</v>
      </c>
      <c r="F31" s="56">
        <v>2</v>
      </c>
      <c r="G31" s="20">
        <f t="shared" si="2"/>
        <v>180148.88018735949</v>
      </c>
      <c r="H31" s="20">
        <f t="shared" si="3"/>
        <v>202237.01530302563</v>
      </c>
      <c r="I31" s="20">
        <f t="shared" si="4"/>
        <v>226090.3955754425</v>
      </c>
      <c r="J31" s="41">
        <f t="shared" si="11"/>
        <v>5206.1134819581775</v>
      </c>
      <c r="K31" s="42">
        <f t="shared" si="12"/>
        <v>5805.8473292734625</v>
      </c>
      <c r="L31" s="43">
        <f t="shared" si="13"/>
        <v>6398.7847804370513</v>
      </c>
      <c r="M31" s="41">
        <f t="shared" si="14"/>
        <v>6611.7641220868854</v>
      </c>
      <c r="N31" s="42">
        <f t="shared" si="15"/>
        <v>8708.7709939101933</v>
      </c>
      <c r="O31" s="43">
        <f t="shared" si="16"/>
        <v>12797.569560874103</v>
      </c>
      <c r="P31" s="20" t="s">
        <v>62</v>
      </c>
      <c r="Q31" s="20"/>
      <c r="R31" s="20"/>
    </row>
    <row r="32" spans="1:18" x14ac:dyDescent="0.4">
      <c r="A32" s="7">
        <v>24</v>
      </c>
      <c r="B32" s="4" t="s">
        <v>63</v>
      </c>
      <c r="C32" s="44">
        <v>1</v>
      </c>
      <c r="D32" s="54">
        <v>-1</v>
      </c>
      <c r="E32" s="55">
        <v>0</v>
      </c>
      <c r="F32" s="56">
        <v>0</v>
      </c>
      <c r="G32" s="20">
        <f t="shared" si="2"/>
        <v>174744.41378173869</v>
      </c>
      <c r="H32" s="20">
        <f t="shared" si="3"/>
        <v>202237.01530302563</v>
      </c>
      <c r="I32" s="20">
        <f t="shared" si="4"/>
        <v>226090.3955754425</v>
      </c>
      <c r="J32" s="41">
        <f t="shared" si="11"/>
        <v>5404.4664056207848</v>
      </c>
      <c r="K32" s="42">
        <f t="shared" si="12"/>
        <v>6067.1104590907689</v>
      </c>
      <c r="L32" s="43">
        <f t="shared" si="13"/>
        <v>6782.7118672632751</v>
      </c>
      <c r="M32" s="41">
        <f t="shared" si="14"/>
        <v>-5404.4664056207848</v>
      </c>
      <c r="N32" s="42">
        <f t="shared" si="15"/>
        <v>0</v>
      </c>
      <c r="O32" s="43">
        <f t="shared" si="16"/>
        <v>0</v>
      </c>
      <c r="P32" s="20" t="s">
        <v>53</v>
      </c>
      <c r="Q32" s="20"/>
      <c r="R32" s="20"/>
    </row>
    <row r="33" spans="1:18" x14ac:dyDescent="0.4">
      <c r="A33" s="7">
        <v>25</v>
      </c>
      <c r="B33" s="4" t="s">
        <v>64</v>
      </c>
      <c r="C33" s="44">
        <v>2</v>
      </c>
      <c r="D33" s="54">
        <v>1.27</v>
      </c>
      <c r="E33" s="55">
        <v>1.5</v>
      </c>
      <c r="F33" s="56">
        <v>2</v>
      </c>
      <c r="G33" s="20">
        <f t="shared" si="2"/>
        <v>181402.17594682294</v>
      </c>
      <c r="H33" s="20">
        <f t="shared" si="3"/>
        <v>211337.68099166179</v>
      </c>
      <c r="I33" s="20">
        <f t="shared" si="4"/>
        <v>239655.81930996905</v>
      </c>
      <c r="J33" s="41">
        <f t="shared" si="11"/>
        <v>5242.3324134521608</v>
      </c>
      <c r="K33" s="42">
        <f t="shared" si="12"/>
        <v>6067.1104590907689</v>
      </c>
      <c r="L33" s="43">
        <f t="shared" si="13"/>
        <v>6782.7118672632751</v>
      </c>
      <c r="M33" s="41">
        <f t="shared" si="14"/>
        <v>6657.7621650842448</v>
      </c>
      <c r="N33" s="42">
        <f t="shared" si="15"/>
        <v>9100.6656886361525</v>
      </c>
      <c r="O33" s="43">
        <f t="shared" si="16"/>
        <v>13565.42373452655</v>
      </c>
      <c r="P33" s="20"/>
      <c r="Q33" s="20"/>
      <c r="R33" s="20"/>
    </row>
    <row r="34" spans="1:18" x14ac:dyDescent="0.4">
      <c r="A34" s="7">
        <v>26</v>
      </c>
      <c r="B34" s="4" t="s">
        <v>65</v>
      </c>
      <c r="C34" s="44">
        <v>1</v>
      </c>
      <c r="D34" s="54">
        <v>1.27</v>
      </c>
      <c r="E34" s="55">
        <v>1.5</v>
      </c>
      <c r="F34" s="74">
        <v>2</v>
      </c>
      <c r="G34" s="20">
        <f t="shared" si="2"/>
        <v>188313.5988503969</v>
      </c>
      <c r="H34" s="20">
        <f t="shared" si="3"/>
        <v>220847.87663628659</v>
      </c>
      <c r="I34" s="20">
        <f t="shared" si="4"/>
        <v>254035.16846856719</v>
      </c>
      <c r="J34" s="41">
        <f t="shared" si="11"/>
        <v>5442.0652784046879</v>
      </c>
      <c r="K34" s="42">
        <f t="shared" si="12"/>
        <v>6340.1304297498536</v>
      </c>
      <c r="L34" s="43">
        <f t="shared" si="13"/>
        <v>7189.6745792990714</v>
      </c>
      <c r="M34" s="41">
        <f t="shared" si="14"/>
        <v>6911.4229035739536</v>
      </c>
      <c r="N34" s="42">
        <f t="shared" si="15"/>
        <v>9510.1956446247805</v>
      </c>
      <c r="O34" s="43">
        <f t="shared" si="16"/>
        <v>14379.349158598143</v>
      </c>
      <c r="P34" s="20" t="s">
        <v>62</v>
      </c>
      <c r="Q34" s="20"/>
      <c r="R34" s="20"/>
    </row>
    <row r="35" spans="1:18" x14ac:dyDescent="0.4">
      <c r="A35" s="7">
        <v>27</v>
      </c>
      <c r="B35" s="4" t="s">
        <v>66</v>
      </c>
      <c r="C35" s="44">
        <v>1</v>
      </c>
      <c r="D35" s="54">
        <v>1.27</v>
      </c>
      <c r="E35" s="55">
        <v>1.5</v>
      </c>
      <c r="F35" s="74">
        <v>2</v>
      </c>
      <c r="G35" s="20">
        <f t="shared" si="2"/>
        <v>195488.34696659702</v>
      </c>
      <c r="H35" s="20">
        <f t="shared" si="3"/>
        <v>230786.03108491949</v>
      </c>
      <c r="I35" s="20">
        <f t="shared" si="4"/>
        <v>269277.27857668122</v>
      </c>
      <c r="J35" s="41">
        <f t="shared" si="11"/>
        <v>5649.4079655119067</v>
      </c>
      <c r="K35" s="42">
        <f t="shared" si="12"/>
        <v>6625.4362990885975</v>
      </c>
      <c r="L35" s="43">
        <f t="shared" si="13"/>
        <v>7621.0550540570157</v>
      </c>
      <c r="M35" s="41">
        <f t="shared" si="14"/>
        <v>7174.7481162001213</v>
      </c>
      <c r="N35" s="42">
        <f t="shared" si="15"/>
        <v>9938.1544486328967</v>
      </c>
      <c r="O35" s="43">
        <f t="shared" si="16"/>
        <v>15242.110108114031</v>
      </c>
      <c r="P35" s="20"/>
      <c r="Q35" s="20"/>
      <c r="R35" s="20"/>
    </row>
    <row r="36" spans="1:18" x14ac:dyDescent="0.4">
      <c r="A36" s="7">
        <v>28</v>
      </c>
      <c r="B36" s="4" t="s">
        <v>67</v>
      </c>
      <c r="C36" s="44">
        <v>2</v>
      </c>
      <c r="D36" s="54">
        <v>1.27</v>
      </c>
      <c r="E36" s="55">
        <v>0</v>
      </c>
      <c r="F36" s="56">
        <v>0</v>
      </c>
      <c r="G36" s="20">
        <f t="shared" si="2"/>
        <v>202936.45298602438</v>
      </c>
      <c r="H36" s="20">
        <f t="shared" si="3"/>
        <v>230786.03108491949</v>
      </c>
      <c r="I36" s="20">
        <f t="shared" si="4"/>
        <v>269277.27857668122</v>
      </c>
      <c r="J36" s="41">
        <f t="shared" si="11"/>
        <v>5864.6504089979107</v>
      </c>
      <c r="K36" s="42">
        <f t="shared" si="12"/>
        <v>6923.5809325475848</v>
      </c>
      <c r="L36" s="43">
        <f t="shared" si="13"/>
        <v>8078.3183573004362</v>
      </c>
      <c r="M36" s="41">
        <f t="shared" si="14"/>
        <v>7448.1060194273468</v>
      </c>
      <c r="N36" s="42">
        <f t="shared" si="15"/>
        <v>0</v>
      </c>
      <c r="O36" s="43">
        <f t="shared" si="16"/>
        <v>0</v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>
        <f t="shared" si="11"/>
        <v>6088.0935895807315</v>
      </c>
      <c r="K37" s="42">
        <f t="shared" si="12"/>
        <v>6923.5809325475848</v>
      </c>
      <c r="L37" s="43">
        <f t="shared" si="13"/>
        <v>8078.3183573004362</v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23</v>
      </c>
      <c r="E59" s="1">
        <f>COUNTIF(E9:E58,1.5)</f>
        <v>19</v>
      </c>
      <c r="F59" s="6">
        <f>COUNTIF(F9:F58,2)</f>
        <v>17</v>
      </c>
      <c r="G59" s="66">
        <f>M59+G8</f>
        <v>202936.45298602438</v>
      </c>
      <c r="H59" s="18">
        <f>N59+H8</f>
        <v>230786.03108491946</v>
      </c>
      <c r="I59" s="19">
        <f>O59+I8</f>
        <v>269277.27857668116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102936.45298602436</v>
      </c>
      <c r="N59" s="76">
        <f>SUM(N9:N58)</f>
        <v>130786.03108491946</v>
      </c>
      <c r="O59" s="77">
        <f>SUM(O9:O58)</f>
        <v>169277.27857668119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5</v>
      </c>
      <c r="E60" s="1">
        <f>COUNTIF(E9:E58,-1)</f>
        <v>0</v>
      </c>
      <c r="F60" s="6">
        <f>COUNTIF(F9:F58,-1)</f>
        <v>0</v>
      </c>
      <c r="G60" s="78" t="s">
        <v>29</v>
      </c>
      <c r="H60" s="79"/>
      <c r="I60" s="85"/>
      <c r="J60" s="78" t="s">
        <v>32</v>
      </c>
      <c r="K60" s="79"/>
      <c r="L60" s="85"/>
      <c r="M60" s="7"/>
      <c r="O60" s="3"/>
    </row>
    <row r="61" spans="1:15" ht="19.5" thickBot="1" x14ac:dyDescent="0.45">
      <c r="A61" s="7"/>
      <c r="B61" s="80" t="s">
        <v>34</v>
      </c>
      <c r="C61" s="81"/>
      <c r="D61" s="1">
        <f>COUNTIF(D9:D58,0)</f>
        <v>0</v>
      </c>
      <c r="E61" s="1">
        <f>COUNTIF(E9:E58,0)</f>
        <v>9</v>
      </c>
      <c r="F61" s="1">
        <f>COUNTIF(F9:F58,0)</f>
        <v>11</v>
      </c>
      <c r="G61" s="70">
        <f>G59/G8</f>
        <v>2.0293645298602438</v>
      </c>
      <c r="H61" s="71">
        <f t="shared" ref="H61" si="21">H59/H8</f>
        <v>2.3078603108491946</v>
      </c>
      <c r="I61" s="72">
        <f>I59/I8</f>
        <v>2.6927727857668118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0.8214285714285714</v>
      </c>
      <c r="E62" s="68">
        <f t="shared" si="22"/>
        <v>0.6785714285714286</v>
      </c>
      <c r="F62" s="69">
        <f>F59/(F59+F60+F61)</f>
        <v>0.6071428571428571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M226" zoomScale="80" zoomScaleNormal="80" workbookViewId="0">
      <selection activeCell="W241" sqref="W241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7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25</v>
      </c>
    </row>
    <row r="2" spans="1:10" x14ac:dyDescent="0.4">
      <c r="A2" s="88" t="s">
        <v>70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26</v>
      </c>
    </row>
    <row r="12" spans="1:10" x14ac:dyDescent="0.4">
      <c r="A12" s="90" t="s">
        <v>68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27</v>
      </c>
    </row>
    <row r="22" spans="1:10" x14ac:dyDescent="0.4">
      <c r="A22" s="90" t="s">
        <v>69</v>
      </c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D4" sqref="D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71</v>
      </c>
      <c r="C4" s="35"/>
      <c r="D4" s="36" t="s">
        <v>72</v>
      </c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幸仁 遠藤</cp:lastModifiedBy>
  <dcterms:created xsi:type="dcterms:W3CDTF">2020-09-18T03:10:57Z</dcterms:created>
  <dcterms:modified xsi:type="dcterms:W3CDTF">2023-10-05T15:38:14Z</dcterms:modified>
</cp:coreProperties>
</file>