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c563bfccff85e5/Documents/"/>
    </mc:Choice>
  </mc:AlternateContent>
  <xr:revisionPtr revIDLastSave="0" documentId="8_{421C3D24-E286-453B-B6ED-D697108F655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<sst xmlns="http://schemas.openxmlformats.org/spreadsheetml/2006/main" count="73" uniqueCount="62">
  <si>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</si>
  <si>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</si>
  <si>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</si>
  <si>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</si>
  <si>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</si>
  <si>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</si>
  <si>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</si>
  <si>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</si>
  <si>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</si>
  <si>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</si>
  <si>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</si>
  <si>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</si>
  <si>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</si>
  <si>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</si>
  <si>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</si>
  <si>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</si>
  <si>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</si>
  <si>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</si>
  <si>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</si>
  <si>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</si>
  <si>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</si>
  <si>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</si>
  <si>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</si>
  <si>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</si>
  <si>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</si>
  <si>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</si>
  <si>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</si>
  <si>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</si>
  <si>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</si>
  <si>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</si>
  <si>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</si>
  <si>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</si>
  <si>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</si>
  <si>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</si>
  <si>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</si>
  <si>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</si>
  <si>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GBP/JPY</t>
    <phoneticPr fontId="1"/>
  </si>
  <si>
    <t>2019.05.21</t>
    <phoneticPr fontId="1"/>
  </si>
  <si>
    <t>2020.05.29</t>
    <phoneticPr fontId="1"/>
  </si>
  <si>
    <t>2020.07.24</t>
    <phoneticPr fontId="1"/>
  </si>
  <si>
    <t>2020.11.30</t>
    <phoneticPr fontId="1"/>
  </si>
  <si>
    <t>1.27まで到達せず損切</t>
    <rPh sb="6" eb="8">
      <t>トウタツ</t>
    </rPh>
    <rPh sb="10" eb="12">
      <t>ソンギリ</t>
    </rPh>
    <phoneticPr fontId="1"/>
  </si>
  <si>
    <t>2021.01.05</t>
    <phoneticPr fontId="1"/>
  </si>
  <si>
    <t>2021.01.11</t>
    <phoneticPr fontId="1"/>
  </si>
  <si>
    <t>2021.01.18</t>
    <phoneticPr fontId="1"/>
  </si>
  <si>
    <t>2021.01.22</t>
    <phoneticPr fontId="1"/>
  </si>
  <si>
    <t>2021.02.26</t>
    <phoneticPr fontId="1"/>
  </si>
  <si>
    <t>2021.03.02</t>
    <phoneticPr fontId="1"/>
  </si>
  <si>
    <t>2021.03.29</t>
    <phoneticPr fontId="1"/>
  </si>
  <si>
    <t>2021.05.04</t>
    <phoneticPr fontId="1"/>
  </si>
  <si>
    <t>2021.05.20</t>
    <phoneticPr fontId="1"/>
  </si>
  <si>
    <t>2022.01.19</t>
    <phoneticPr fontId="1"/>
  </si>
  <si>
    <t>2023.04.07</t>
    <phoneticPr fontId="1"/>
  </si>
  <si>
    <t>2023.04.21</t>
    <phoneticPr fontId="1"/>
  </si>
  <si>
    <t>2023.05.31</t>
    <phoneticPr fontId="1"/>
  </si>
  <si>
    <t>2023.07.11</t>
    <phoneticPr fontId="1"/>
  </si>
  <si>
    <t>2023.09.15</t>
    <phoneticPr fontId="1"/>
  </si>
  <si>
    <t>レンジ期間が長く、エントリー個所が少なかったように感じました。1.27が勝率は高いが、1.5，2.0到達には至らなかった所が多く見られました。</t>
    <rPh sb="3" eb="5">
      <t>キカン</t>
    </rPh>
    <rPh sb="6" eb="7">
      <t>ナガ</t>
    </rPh>
    <rPh sb="14" eb="16">
      <t>カショ</t>
    </rPh>
    <rPh sb="17" eb="18">
      <t>スク</t>
    </rPh>
    <rPh sb="25" eb="26">
      <t>カン</t>
    </rPh>
    <rPh sb="36" eb="38">
      <t>ショウリツ</t>
    </rPh>
    <rPh sb="39" eb="40">
      <t>タカ</t>
    </rPh>
    <rPh sb="50" eb="52">
      <t>トウタツ</t>
    </rPh>
    <rPh sb="54" eb="55">
      <t>イタ</t>
    </rPh>
    <rPh sb="60" eb="61">
      <t>トコロ</t>
    </rPh>
    <rPh sb="62" eb="63">
      <t>オオ</t>
    </rPh>
    <rPh sb="64" eb="65">
      <t>ミ</t>
    </rPh>
    <phoneticPr fontId="1"/>
  </si>
  <si>
    <t>やはりレンジ期間が長いことで、1.5，2.0の未達が多いことに繋がってくることがわかりました。</t>
    <rPh sb="6" eb="8">
      <t>キカン</t>
    </rPh>
    <rPh sb="9" eb="10">
      <t>ナガ</t>
    </rPh>
    <rPh sb="23" eb="25">
      <t>ミタツ</t>
    </rPh>
    <rPh sb="26" eb="27">
      <t>オオ</t>
    </rPh>
    <rPh sb="31" eb="32">
      <t>ツナ</t>
    </rPh>
    <phoneticPr fontId="1"/>
  </si>
  <si>
    <t>4H足や１H足の検証を進めてみて、エントリー個所が多いのか、少ないのか確認してみようと思います。</t>
    <rPh sb="2" eb="3">
      <t>アシ</t>
    </rPh>
    <rPh sb="6" eb="7">
      <t>アシ</t>
    </rPh>
    <rPh sb="8" eb="10">
      <t>ケンショウ</t>
    </rPh>
    <rPh sb="11" eb="12">
      <t>スス</t>
    </rPh>
    <rPh sb="22" eb="24">
      <t>カショ</t>
    </rPh>
    <rPh sb="25" eb="26">
      <t>オオ</t>
    </rPh>
    <rPh sb="30" eb="31">
      <t>スク</t>
    </rPh>
    <rPh sb="35" eb="37">
      <t>カクニン</t>
    </rPh>
    <rPh sb="43" eb="44">
      <t>オモ</t>
    </rPh>
    <phoneticPr fontId="1"/>
  </si>
  <si>
    <t>GBP/JPY</t>
    <phoneticPr fontId="5"/>
  </si>
  <si>
    <t>2023.10.15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</si>
</sst>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47625</xdr:rowOff>
    </xdr:from>
    <xdr:to>
      <xdr:col>37</xdr:col>
      <xdr:colOff>221643</xdr:colOff>
      <xdr:row>75</xdr:row>
      <xdr:rowOff>129683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B6BE448A-49DA-D4C4-9B17-FAEE4C0D4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5"/>
          <a:ext cx="22938768" cy="13476589"/>
        </a:xfrm>
        <a:prstGeom prst="rect">
          <a:avLst/>
        </a:prstGeom>
      </xdr:spPr>
    </xdr:pic>
    <xdr:clientData/>
  </xdr:twoCellAnchor>
  <xdr:twoCellAnchor editAs="oneCell">
    <xdr:from>
      <xdr:col>0</xdr:col>
      <xdr:colOff>38163</xdr:colOff>
      <xdr:row>60</xdr:row>
      <xdr:rowOff>95250</xdr:rowOff>
    </xdr:from>
    <xdr:to>
      <xdr:col>36</xdr:col>
      <xdr:colOff>104870</xdr:colOff>
      <xdr:row>131</xdr:row>
      <xdr:rowOff>46340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958DE9B-E011-81CB-FB46-DAF2F26FA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63" y="10810875"/>
          <a:ext cx="22164707" cy="126312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10245</xdr:rowOff>
    </xdr:from>
    <xdr:to>
      <xdr:col>36</xdr:col>
      <xdr:colOff>57246</xdr:colOff>
      <xdr:row>187</xdr:row>
      <xdr:rowOff>46339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26C130CF-9406-B58C-4526-421BC6680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905714"/>
          <a:ext cx="22155246" cy="12537656"/>
        </a:xfrm>
        <a:prstGeom prst="rect">
          <a:avLst/>
        </a:prstGeom>
      </xdr:spPr>
    </xdr:pic>
    <xdr:clientData/>
  </xdr:twoCellAnchor>
  <xdr:twoCellAnchor editAs="oneCell">
    <xdr:from>
      <xdr:col>0</xdr:col>
      <xdr:colOff>46305</xdr:colOff>
      <xdr:row>173</xdr:row>
      <xdr:rowOff>23812</xdr:rowOff>
    </xdr:from>
    <xdr:to>
      <xdr:col>35</xdr:col>
      <xdr:colOff>557309</xdr:colOff>
      <xdr:row>242</xdr:row>
      <xdr:rowOff>70150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87A5648D-5B3D-8E86-46F4-2FAC9F18D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305" y="30920531"/>
          <a:ext cx="21989879" cy="12369307"/>
        </a:xfrm>
        <a:prstGeom prst="rect">
          <a:avLst/>
        </a:prstGeom>
      </xdr:spPr>
    </xdr:pic>
    <xdr:clientData/>
  </xdr:twoCellAnchor>
  <xdr:twoCellAnchor editAs="oneCell">
    <xdr:from>
      <xdr:col>0</xdr:col>
      <xdr:colOff>99461</xdr:colOff>
      <xdr:row>228</xdr:row>
      <xdr:rowOff>107157</xdr:rowOff>
    </xdr:from>
    <xdr:to>
      <xdr:col>35</xdr:col>
      <xdr:colOff>485871</xdr:colOff>
      <xdr:row>298</xdr:row>
      <xdr:rowOff>82058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945198D6-2378-1E2F-2C73-99E43AAE2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9461" y="40826532"/>
          <a:ext cx="21865285" cy="124764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G27" sqref="G2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22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8" t="s">
        <v>3</v>
      </c>
      <c r="H6" s="79"/>
      <c r="I6" s="85"/>
      <c r="J6" s="78" t="s">
        <v>23</v>
      </c>
      <c r="K6" s="79"/>
      <c r="L6" s="85"/>
      <c r="M6" s="78" t="s">
        <v>24</v>
      </c>
      <c r="N6" s="79"/>
      <c r="O6" s="85"/>
    </row>
    <row r="7" spans="1:18" ht="19.5" thickBot="1" x14ac:dyDescent="0.45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23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0</v>
      </c>
      <c r="F9" s="53">
        <v>0</v>
      </c>
      <c r="G9" s="20">
        <f>IF(D9="","",G8+M9)</f>
        <v>103810</v>
      </c>
      <c r="H9" s="20">
        <f t="shared" ref="H9" si="0">IF(E9="","",H8+N9)</f>
        <v>100000</v>
      </c>
      <c r="I9" s="20">
        <f t="shared" ref="I9" si="1">IF(F9="","",I8+O9)</f>
        <v>100000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0</v>
      </c>
      <c r="O9" s="40">
        <f>IF(F9="","",L9*F9)</f>
        <v>0</v>
      </c>
      <c r="P9" s="20"/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104500</v>
      </c>
      <c r="I10" s="20">
        <f t="shared" ref="I10:I42" si="4">IF(F10="","",I9+O10)</f>
        <v>106000</v>
      </c>
      <c r="J10" s="41">
        <f t="shared" ref="J10:J12" si="5">IF(G9="","",G9*0.03)</f>
        <v>3114.2999999999997</v>
      </c>
      <c r="K10" s="42">
        <f t="shared" ref="K10:K12" si="6">IF(H9="","",H9*0.03)</f>
        <v>3000</v>
      </c>
      <c r="L10" s="43">
        <f t="shared" ref="L10:L12" si="7">IF(I9="","",I9*0.03)</f>
        <v>3000</v>
      </c>
      <c r="M10" s="41">
        <f t="shared" ref="M10:M12" si="8">IF(D10="","",J10*D10)</f>
        <v>3955.1609999999996</v>
      </c>
      <c r="N10" s="42">
        <f t="shared" ref="N10:N12" si="9">IF(E10="","",K10*E10)</f>
        <v>4500</v>
      </c>
      <c r="O10" s="43">
        <f t="shared" ref="O10:O12" si="10">IF(F10="","",L10*F10)</f>
        <v>6000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111871.01363409999</v>
      </c>
      <c r="H11" s="20">
        <f t="shared" si="3"/>
        <v>109202.5</v>
      </c>
      <c r="I11" s="20">
        <f t="shared" si="4"/>
        <v>112360</v>
      </c>
      <c r="J11" s="41">
        <f t="shared" si="5"/>
        <v>3232.9548299999997</v>
      </c>
      <c r="K11" s="42">
        <f t="shared" si="6"/>
        <v>3135</v>
      </c>
      <c r="L11" s="43">
        <f t="shared" si="7"/>
        <v>3180</v>
      </c>
      <c r="M11" s="41">
        <f t="shared" si="8"/>
        <v>4105.8526340999997</v>
      </c>
      <c r="N11" s="42">
        <f t="shared" si="9"/>
        <v>4702.5</v>
      </c>
      <c r="O11" s="43">
        <f t="shared" si="10"/>
        <v>6360</v>
      </c>
      <c r="P11" s="20"/>
      <c r="Q11" s="20"/>
      <c r="R11" s="20"/>
    </row>
    <row r="12" spans="1:18" x14ac:dyDescent="0.4">
      <c r="A12" s="7">
        <v>4</v>
      </c>
      <c r="B12" s="4" t="s">
        <v>40</v>
      </c>
      <c r="C12" s="44">
        <v>1</v>
      </c>
      <c r="D12" s="54">
        <v>-1</v>
      </c>
      <c r="E12" s="55">
        <v>0</v>
      </c>
      <c r="F12" s="56">
        <v>0</v>
      </c>
      <c r="G12" s="20">
        <f t="shared" si="2"/>
        <v>108514.88322507699</v>
      </c>
      <c r="H12" s="20">
        <f t="shared" si="3"/>
        <v>109202.5</v>
      </c>
      <c r="I12" s="20">
        <f t="shared" si="4"/>
        <v>112360</v>
      </c>
      <c r="J12" s="41">
        <f t="shared" si="5"/>
        <v>3356.1304090229996</v>
      </c>
      <c r="K12" s="42">
        <f t="shared" si="6"/>
        <v>3276.0749999999998</v>
      </c>
      <c r="L12" s="43">
        <f t="shared" si="7"/>
        <v>3370.7999999999997</v>
      </c>
      <c r="M12" s="41">
        <f t="shared" si="8"/>
        <v>-3356.1304090229996</v>
      </c>
      <c r="N12" s="42">
        <f t="shared" si="9"/>
        <v>0</v>
      </c>
      <c r="O12" s="43">
        <f t="shared" si="10"/>
        <v>0</v>
      </c>
      <c r="P12" s="20" t="s">
        <v>41</v>
      </c>
      <c r="Q12" s="20"/>
      <c r="R12" s="20"/>
    </row>
    <row r="13" spans="1:18" x14ac:dyDescent="0.4">
      <c r="A13" s="7">
        <v>5</v>
      </c>
      <c r="B13" s="4" t="s">
        <v>42</v>
      </c>
      <c r="C13" s="44">
        <v>1</v>
      </c>
      <c r="D13" s="54">
        <v>1.27</v>
      </c>
      <c r="E13" s="55">
        <v>1.5</v>
      </c>
      <c r="F13" s="74">
        <v>0</v>
      </c>
      <c r="G13" s="20">
        <f t="shared" si="2"/>
        <v>112649.30027595242</v>
      </c>
      <c r="H13" s="20">
        <f t="shared" si="3"/>
        <v>114116.6125</v>
      </c>
      <c r="I13" s="20">
        <f t="shared" si="4"/>
        <v>112360</v>
      </c>
      <c r="J13" s="41">
        <f t="shared" ref="J13:J58" si="11">IF(G12="","",G12*0.03)</f>
        <v>3255.4464967523095</v>
      </c>
      <c r="K13" s="42">
        <f t="shared" ref="K13:K58" si="12">IF(H12="","",H12*0.03)</f>
        <v>3276.0749999999998</v>
      </c>
      <c r="L13" s="43">
        <f t="shared" ref="L13:L58" si="13">IF(I12="","",I12*0.03)</f>
        <v>3370.7999999999997</v>
      </c>
      <c r="M13" s="41">
        <f t="shared" ref="M13:M58" si="14">IF(D13="","",J13*D13)</f>
        <v>4134.4170508754332</v>
      </c>
      <c r="N13" s="42">
        <f t="shared" ref="N13:N58" si="15">IF(E13="","",K13*E13)</f>
        <v>4914.1124999999993</v>
      </c>
      <c r="O13" s="43">
        <f t="shared" ref="O13:O58" si="16">IF(F13="","",L13*F13)</f>
        <v>0</v>
      </c>
      <c r="P13" s="20"/>
      <c r="Q13" s="20"/>
      <c r="R13" s="20"/>
    </row>
    <row r="14" spans="1:18" x14ac:dyDescent="0.4">
      <c r="A14" s="7">
        <v>6</v>
      </c>
      <c r="B14" s="4" t="s">
        <v>43</v>
      </c>
      <c r="C14" s="44">
        <v>1</v>
      </c>
      <c r="D14" s="54">
        <v>1.27</v>
      </c>
      <c r="E14" s="55">
        <v>1.5</v>
      </c>
      <c r="F14" s="56">
        <v>0</v>
      </c>
      <c r="G14" s="20">
        <f t="shared" si="2"/>
        <v>116941.23861646622</v>
      </c>
      <c r="H14" s="20">
        <f t="shared" si="3"/>
        <v>119251.8600625</v>
      </c>
      <c r="I14" s="20">
        <f t="shared" si="4"/>
        <v>112360</v>
      </c>
      <c r="J14" s="41">
        <f t="shared" si="11"/>
        <v>3379.4790082785726</v>
      </c>
      <c r="K14" s="42">
        <f t="shared" si="12"/>
        <v>3423.4983750000001</v>
      </c>
      <c r="L14" s="43">
        <f t="shared" si="13"/>
        <v>3370.7999999999997</v>
      </c>
      <c r="M14" s="41">
        <f t="shared" si="14"/>
        <v>4291.9383405137869</v>
      </c>
      <c r="N14" s="42">
        <f t="shared" si="15"/>
        <v>5135.2475625000006</v>
      </c>
      <c r="O14" s="43">
        <f t="shared" si="16"/>
        <v>0</v>
      </c>
      <c r="P14" s="20"/>
      <c r="Q14" s="20"/>
      <c r="R14" s="20"/>
    </row>
    <row r="15" spans="1:18" x14ac:dyDescent="0.4">
      <c r="A15" s="7">
        <v>7</v>
      </c>
      <c r="B15" s="4" t="s">
        <v>44</v>
      </c>
      <c r="C15" s="44">
        <v>1</v>
      </c>
      <c r="D15" s="54">
        <v>1.27</v>
      </c>
      <c r="E15" s="55">
        <v>0</v>
      </c>
      <c r="F15" s="56">
        <v>0</v>
      </c>
      <c r="G15" s="20">
        <f t="shared" si="2"/>
        <v>121396.69980775358</v>
      </c>
      <c r="H15" s="20">
        <f t="shared" si="3"/>
        <v>119251.8600625</v>
      </c>
      <c r="I15" s="20">
        <f t="shared" si="4"/>
        <v>112360</v>
      </c>
      <c r="J15" s="41">
        <f t="shared" si="11"/>
        <v>3508.2371584939865</v>
      </c>
      <c r="K15" s="42">
        <f t="shared" si="12"/>
        <v>3577.5558018749998</v>
      </c>
      <c r="L15" s="43">
        <f t="shared" si="13"/>
        <v>3370.7999999999997</v>
      </c>
      <c r="M15" s="41">
        <f t="shared" si="14"/>
        <v>4455.4611912873634</v>
      </c>
      <c r="N15" s="42">
        <f t="shared" si="15"/>
        <v>0</v>
      </c>
      <c r="O15" s="43">
        <f t="shared" si="16"/>
        <v>0</v>
      </c>
      <c r="P15" s="20"/>
      <c r="Q15" s="20"/>
      <c r="R15" s="20"/>
    </row>
    <row r="16" spans="1:18" x14ac:dyDescent="0.4">
      <c r="A16" s="7">
        <v>8</v>
      </c>
      <c r="B16" s="4" t="s">
        <v>45</v>
      </c>
      <c r="C16" s="44">
        <v>1</v>
      </c>
      <c r="D16" s="54">
        <v>1.27</v>
      </c>
      <c r="E16" s="55">
        <v>1.5</v>
      </c>
      <c r="F16" s="92">
        <v>2</v>
      </c>
      <c r="G16" s="20">
        <f t="shared" si="2"/>
        <v>126021.91407042899</v>
      </c>
      <c r="H16" s="20">
        <f t="shared" si="3"/>
        <v>124618.19376531249</v>
      </c>
      <c r="I16" s="20">
        <f t="shared" si="4"/>
        <v>119101.6</v>
      </c>
      <c r="J16" s="41">
        <f t="shared" si="11"/>
        <v>3641.9009942326074</v>
      </c>
      <c r="K16" s="42">
        <f t="shared" si="12"/>
        <v>3577.5558018749998</v>
      </c>
      <c r="L16" s="43">
        <f t="shared" si="13"/>
        <v>3370.7999999999997</v>
      </c>
      <c r="M16" s="41">
        <f t="shared" si="14"/>
        <v>4625.2142626754112</v>
      </c>
      <c r="N16" s="42">
        <f t="shared" si="15"/>
        <v>5366.3337028124997</v>
      </c>
      <c r="O16" s="43">
        <f t="shared" si="16"/>
        <v>6741.5999999999995</v>
      </c>
      <c r="P16" s="20"/>
      <c r="Q16" s="20"/>
      <c r="R16" s="20"/>
    </row>
    <row r="17" spans="1:18" x14ac:dyDescent="0.4">
      <c r="A17" s="7">
        <v>9</v>
      </c>
      <c r="B17" s="4" t="s">
        <v>46</v>
      </c>
      <c r="C17" s="44">
        <v>1</v>
      </c>
      <c r="D17" s="54">
        <v>1.27</v>
      </c>
      <c r="E17" s="55">
        <v>1.5</v>
      </c>
      <c r="F17" s="56">
        <v>0</v>
      </c>
      <c r="G17" s="20">
        <f t="shared" si="2"/>
        <v>130823.34899651233</v>
      </c>
      <c r="H17" s="20">
        <f t="shared" si="3"/>
        <v>130226.01248475155</v>
      </c>
      <c r="I17" s="20">
        <f t="shared" si="4"/>
        <v>119101.6</v>
      </c>
      <c r="J17" s="41">
        <f t="shared" si="11"/>
        <v>3780.6574221128694</v>
      </c>
      <c r="K17" s="42">
        <f t="shared" si="12"/>
        <v>3738.5458129593744</v>
      </c>
      <c r="L17" s="43">
        <f t="shared" si="13"/>
        <v>3573.0480000000002</v>
      </c>
      <c r="M17" s="41">
        <f t="shared" si="14"/>
        <v>4801.4349260833442</v>
      </c>
      <c r="N17" s="42">
        <f t="shared" si="15"/>
        <v>5607.8187194390612</v>
      </c>
      <c r="O17" s="43">
        <f t="shared" si="16"/>
        <v>0</v>
      </c>
      <c r="P17" s="20"/>
      <c r="Q17" s="20"/>
      <c r="R17" s="20"/>
    </row>
    <row r="18" spans="1:18" x14ac:dyDescent="0.4">
      <c r="A18" s="7">
        <v>10</v>
      </c>
      <c r="B18" s="4" t="s">
        <v>47</v>
      </c>
      <c r="C18" s="44">
        <v>1</v>
      </c>
      <c r="D18" s="54">
        <v>1.27</v>
      </c>
      <c r="E18" s="55">
        <v>1.5</v>
      </c>
      <c r="F18" s="56">
        <v>2</v>
      </c>
      <c r="G18" s="20">
        <f t="shared" si="2"/>
        <v>135807.71859327945</v>
      </c>
      <c r="H18" s="20">
        <f t="shared" si="3"/>
        <v>136086.18304656536</v>
      </c>
      <c r="I18" s="20">
        <f t="shared" si="4"/>
        <v>126247.69600000001</v>
      </c>
      <c r="J18" s="41">
        <f t="shared" si="11"/>
        <v>3924.7004698953697</v>
      </c>
      <c r="K18" s="42">
        <f t="shared" si="12"/>
        <v>3906.7803745425463</v>
      </c>
      <c r="L18" s="43">
        <f t="shared" si="13"/>
        <v>3573.0480000000002</v>
      </c>
      <c r="M18" s="41">
        <f t="shared" si="14"/>
        <v>4984.3695967671192</v>
      </c>
      <c r="N18" s="42">
        <f t="shared" si="15"/>
        <v>5860.1705618138194</v>
      </c>
      <c r="O18" s="43">
        <f t="shared" si="16"/>
        <v>7146.0960000000005</v>
      </c>
      <c r="P18" s="20"/>
      <c r="Q18" s="20"/>
      <c r="R18" s="20"/>
    </row>
    <row r="19" spans="1:18" x14ac:dyDescent="0.4">
      <c r="A19" s="7">
        <v>11</v>
      </c>
      <c r="B19" s="4" t="s">
        <v>48</v>
      </c>
      <c r="C19" s="44">
        <v>1</v>
      </c>
      <c r="D19" s="54">
        <v>1.27</v>
      </c>
      <c r="E19" s="55">
        <v>0</v>
      </c>
      <c r="F19" s="56">
        <v>0</v>
      </c>
      <c r="G19" s="20">
        <f t="shared" si="2"/>
        <v>140981.9926716834</v>
      </c>
      <c r="H19" s="20">
        <f t="shared" si="3"/>
        <v>136086.18304656536</v>
      </c>
      <c r="I19" s="20">
        <f t="shared" si="4"/>
        <v>126247.69600000001</v>
      </c>
      <c r="J19" s="41">
        <f t="shared" si="11"/>
        <v>4074.2315577983836</v>
      </c>
      <c r="K19" s="42">
        <f t="shared" si="12"/>
        <v>4082.5854913969606</v>
      </c>
      <c r="L19" s="43">
        <f t="shared" si="13"/>
        <v>3787.4308800000003</v>
      </c>
      <c r="M19" s="41">
        <f t="shared" si="14"/>
        <v>5174.274078403947</v>
      </c>
      <c r="N19" s="42">
        <f t="shared" si="15"/>
        <v>0</v>
      </c>
      <c r="O19" s="43">
        <f t="shared" si="16"/>
        <v>0</v>
      </c>
      <c r="P19" s="20"/>
      <c r="Q19" s="20"/>
      <c r="R19" s="20"/>
    </row>
    <row r="20" spans="1:18" x14ac:dyDescent="0.4">
      <c r="A20" s="7">
        <v>12</v>
      </c>
      <c r="B20" s="4" t="s">
        <v>49</v>
      </c>
      <c r="C20" s="44">
        <v>1</v>
      </c>
      <c r="D20" s="54">
        <v>1.27</v>
      </c>
      <c r="E20" s="55">
        <v>1.5</v>
      </c>
      <c r="F20" s="56">
        <v>2</v>
      </c>
      <c r="G20" s="20">
        <f t="shared" si="2"/>
        <v>146353.40659247455</v>
      </c>
      <c r="H20" s="20">
        <f t="shared" si="3"/>
        <v>142210.06128366079</v>
      </c>
      <c r="I20" s="20">
        <f t="shared" si="4"/>
        <v>133822.55776000003</v>
      </c>
      <c r="J20" s="41">
        <f t="shared" si="11"/>
        <v>4229.4597801505015</v>
      </c>
      <c r="K20" s="42">
        <f t="shared" si="12"/>
        <v>4082.5854913969606</v>
      </c>
      <c r="L20" s="43">
        <f t="shared" si="13"/>
        <v>3787.4308800000003</v>
      </c>
      <c r="M20" s="41">
        <f t="shared" si="14"/>
        <v>5371.4139207911367</v>
      </c>
      <c r="N20" s="42">
        <f t="shared" si="15"/>
        <v>6123.8782370954414</v>
      </c>
      <c r="O20" s="43">
        <f t="shared" si="16"/>
        <v>7574.8617600000007</v>
      </c>
      <c r="P20" s="20"/>
      <c r="Q20" s="20"/>
      <c r="R20" s="20"/>
    </row>
    <row r="21" spans="1:18" x14ac:dyDescent="0.4">
      <c r="A21" s="7">
        <v>13</v>
      </c>
      <c r="B21" s="4" t="s">
        <v>50</v>
      </c>
      <c r="C21" s="44">
        <v>1</v>
      </c>
      <c r="D21" s="54">
        <v>1.27</v>
      </c>
      <c r="E21" s="55">
        <v>1.5</v>
      </c>
      <c r="F21" s="56">
        <v>2</v>
      </c>
      <c r="G21" s="20">
        <f t="shared" si="2"/>
        <v>151929.47138364782</v>
      </c>
      <c r="H21" s="20">
        <f t="shared" si="3"/>
        <v>148609.51404142551</v>
      </c>
      <c r="I21" s="20">
        <f t="shared" si="4"/>
        <v>141851.91122560002</v>
      </c>
      <c r="J21" s="41">
        <f t="shared" si="11"/>
        <v>4390.6021977742366</v>
      </c>
      <c r="K21" s="42">
        <f t="shared" si="12"/>
        <v>4266.3018385098239</v>
      </c>
      <c r="L21" s="43">
        <f t="shared" si="13"/>
        <v>4014.6767328000005</v>
      </c>
      <c r="M21" s="41">
        <f t="shared" si="14"/>
        <v>5576.0647911732804</v>
      </c>
      <c r="N21" s="42">
        <f t="shared" si="15"/>
        <v>6399.4527577647359</v>
      </c>
      <c r="O21" s="43">
        <f t="shared" si="16"/>
        <v>8029.3534656000011</v>
      </c>
      <c r="P21" s="20"/>
      <c r="Q21" s="20"/>
      <c r="R21" s="20"/>
    </row>
    <row r="22" spans="1:18" x14ac:dyDescent="0.4">
      <c r="A22" s="7">
        <v>14</v>
      </c>
      <c r="B22" s="4" t="s">
        <v>51</v>
      </c>
      <c r="C22" s="44">
        <v>2</v>
      </c>
      <c r="D22" s="54">
        <v>1.27</v>
      </c>
      <c r="E22" s="55">
        <v>1.5</v>
      </c>
      <c r="F22" s="56">
        <v>2</v>
      </c>
      <c r="G22" s="20">
        <f t="shared" si="2"/>
        <v>157717.9842433648</v>
      </c>
      <c r="H22" s="20">
        <f t="shared" si="3"/>
        <v>155296.94217328966</v>
      </c>
      <c r="I22" s="20">
        <f t="shared" si="4"/>
        <v>150363.02589913603</v>
      </c>
      <c r="J22" s="41">
        <f t="shared" si="11"/>
        <v>4557.8841415094348</v>
      </c>
      <c r="K22" s="42">
        <f t="shared" si="12"/>
        <v>4458.2854212427656</v>
      </c>
      <c r="L22" s="43">
        <f t="shared" si="13"/>
        <v>4255.5573367680008</v>
      </c>
      <c r="M22" s="41">
        <f t="shared" si="14"/>
        <v>5788.5128597169823</v>
      </c>
      <c r="N22" s="42">
        <f t="shared" si="15"/>
        <v>6687.4281318641479</v>
      </c>
      <c r="O22" s="43">
        <f t="shared" si="16"/>
        <v>8511.1146735360016</v>
      </c>
      <c r="P22" s="20"/>
      <c r="Q22" s="20"/>
      <c r="R22" s="20"/>
    </row>
    <row r="23" spans="1:18" x14ac:dyDescent="0.4">
      <c r="A23" s="7">
        <v>15</v>
      </c>
      <c r="B23" s="4" t="s">
        <v>52</v>
      </c>
      <c r="C23" s="44">
        <v>1</v>
      </c>
      <c r="D23" s="54">
        <v>1.27</v>
      </c>
      <c r="E23" s="55">
        <v>1.5</v>
      </c>
      <c r="F23" s="74">
        <v>2</v>
      </c>
      <c r="G23" s="20">
        <f t="shared" si="2"/>
        <v>163727.03944303701</v>
      </c>
      <c r="H23" s="20">
        <f t="shared" si="3"/>
        <v>162285.3045710877</v>
      </c>
      <c r="I23" s="20">
        <f t="shared" si="4"/>
        <v>159384.80745308418</v>
      </c>
      <c r="J23" s="41">
        <f t="shared" si="11"/>
        <v>4731.5395273009435</v>
      </c>
      <c r="K23" s="42">
        <f t="shared" si="12"/>
        <v>4658.9082651986892</v>
      </c>
      <c r="L23" s="43">
        <f t="shared" si="13"/>
        <v>4510.8907769740808</v>
      </c>
      <c r="M23" s="41">
        <f t="shared" si="14"/>
        <v>6009.0551996721988</v>
      </c>
      <c r="N23" s="42">
        <f t="shared" si="15"/>
        <v>6988.3623977980333</v>
      </c>
      <c r="O23" s="43">
        <f t="shared" si="16"/>
        <v>9021.7815539481617</v>
      </c>
      <c r="P23" s="20"/>
      <c r="Q23" s="20"/>
      <c r="R23" s="20"/>
    </row>
    <row r="24" spans="1:18" x14ac:dyDescent="0.4">
      <c r="A24" s="7">
        <v>16</v>
      </c>
      <c r="B24" s="4" t="s">
        <v>53</v>
      </c>
      <c r="C24" s="44">
        <v>1</v>
      </c>
      <c r="D24" s="54">
        <v>-1</v>
      </c>
      <c r="E24" s="55">
        <v>0</v>
      </c>
      <c r="F24" s="56">
        <v>0</v>
      </c>
      <c r="G24" s="20">
        <f t="shared" si="2"/>
        <v>158815.2282597459</v>
      </c>
      <c r="H24" s="20">
        <f t="shared" si="3"/>
        <v>162285.3045710877</v>
      </c>
      <c r="I24" s="20">
        <f t="shared" si="4"/>
        <v>159384.80745308418</v>
      </c>
      <c r="J24" s="41">
        <f t="shared" si="11"/>
        <v>4911.81118329111</v>
      </c>
      <c r="K24" s="42">
        <f t="shared" si="12"/>
        <v>4868.5591371326309</v>
      </c>
      <c r="L24" s="43">
        <f t="shared" si="13"/>
        <v>4781.5442235925257</v>
      </c>
      <c r="M24" s="41">
        <f t="shared" si="14"/>
        <v>-4911.81118329111</v>
      </c>
      <c r="N24" s="42">
        <f t="shared" si="15"/>
        <v>0</v>
      </c>
      <c r="O24" s="43">
        <f t="shared" si="16"/>
        <v>0</v>
      </c>
      <c r="P24" s="20"/>
      <c r="Q24" s="20"/>
      <c r="R24" s="20"/>
    </row>
    <row r="25" spans="1:18" x14ac:dyDescent="0.4">
      <c r="A25" s="7">
        <v>17</v>
      </c>
      <c r="B25" s="4" t="s">
        <v>54</v>
      </c>
      <c r="C25" s="44">
        <v>1</v>
      </c>
      <c r="D25" s="54">
        <v>1.27</v>
      </c>
      <c r="E25" s="55">
        <v>1.5</v>
      </c>
      <c r="F25" s="92">
        <v>2</v>
      </c>
      <c r="G25" s="20">
        <f t="shared" si="2"/>
        <v>164866.08845644223</v>
      </c>
      <c r="H25" s="20">
        <f t="shared" si="3"/>
        <v>169588.14327678666</v>
      </c>
      <c r="I25" s="20">
        <f t="shared" si="4"/>
        <v>168947.89590026924</v>
      </c>
      <c r="J25" s="41">
        <f t="shared" si="11"/>
        <v>4764.4568477923767</v>
      </c>
      <c r="K25" s="42">
        <f t="shared" si="12"/>
        <v>4868.5591371326309</v>
      </c>
      <c r="L25" s="43">
        <f t="shared" si="13"/>
        <v>4781.5442235925257</v>
      </c>
      <c r="M25" s="41">
        <f t="shared" si="14"/>
        <v>6050.8601966963188</v>
      </c>
      <c r="N25" s="42">
        <f t="shared" si="15"/>
        <v>7302.8387056989468</v>
      </c>
      <c r="O25" s="43">
        <f t="shared" si="16"/>
        <v>9563.0884471850513</v>
      </c>
      <c r="P25" s="20"/>
      <c r="Q25" s="20"/>
      <c r="R25" s="20"/>
    </row>
    <row r="26" spans="1:18" x14ac:dyDescent="0.4">
      <c r="A26" s="7">
        <v>18</v>
      </c>
      <c r="B26" s="4" t="s">
        <v>55</v>
      </c>
      <c r="C26" s="44">
        <v>2</v>
      </c>
      <c r="D26" s="54">
        <v>1.27</v>
      </c>
      <c r="E26" s="55">
        <v>0</v>
      </c>
      <c r="F26" s="56">
        <v>0</v>
      </c>
      <c r="G26" s="20">
        <f t="shared" si="2"/>
        <v>171147.48642663268</v>
      </c>
      <c r="H26" s="20">
        <f t="shared" si="3"/>
        <v>169588.14327678666</v>
      </c>
      <c r="I26" s="20">
        <f t="shared" si="4"/>
        <v>168947.89590026924</v>
      </c>
      <c r="J26" s="41">
        <f t="shared" si="11"/>
        <v>4945.9826536932669</v>
      </c>
      <c r="K26" s="42">
        <f t="shared" si="12"/>
        <v>5087.6442983035995</v>
      </c>
      <c r="L26" s="43">
        <f t="shared" si="13"/>
        <v>5068.4368770080773</v>
      </c>
      <c r="M26" s="41">
        <f t="shared" si="14"/>
        <v>6281.3979701904491</v>
      </c>
      <c r="N26" s="42">
        <f t="shared" si="15"/>
        <v>0</v>
      </c>
      <c r="O26" s="43">
        <f t="shared" si="16"/>
        <v>0</v>
      </c>
      <c r="P26" s="20"/>
      <c r="Q26" s="20"/>
      <c r="R26" s="20"/>
    </row>
    <row r="27" spans="1:18" x14ac:dyDescent="0.4">
      <c r="A27" s="7">
        <v>19</v>
      </c>
      <c r="B27" s="4" t="s">
        <v>56</v>
      </c>
      <c r="C27" s="44">
        <v>2</v>
      </c>
      <c r="D27" s="54">
        <v>1.27</v>
      </c>
      <c r="E27" s="55">
        <v>1.5</v>
      </c>
      <c r="F27" s="56">
        <v>2</v>
      </c>
      <c r="G27" s="20">
        <f t="shared" si="2"/>
        <v>177668.20565948737</v>
      </c>
      <c r="H27" s="20">
        <f t="shared" si="3"/>
        <v>177219.60972424207</v>
      </c>
      <c r="I27" s="20">
        <f t="shared" si="4"/>
        <v>179084.7696542854</v>
      </c>
      <c r="J27" s="41">
        <f t="shared" si="11"/>
        <v>5134.4245927989805</v>
      </c>
      <c r="K27" s="42">
        <f t="shared" si="12"/>
        <v>5087.6442983035995</v>
      </c>
      <c r="L27" s="43">
        <f t="shared" si="13"/>
        <v>5068.4368770080773</v>
      </c>
      <c r="M27" s="41">
        <f t="shared" si="14"/>
        <v>6520.7192328547053</v>
      </c>
      <c r="N27" s="42">
        <f t="shared" si="15"/>
        <v>7631.4664474553992</v>
      </c>
      <c r="O27" s="43">
        <f t="shared" si="16"/>
        <v>10136.873754016155</v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>
        <f t="shared" si="11"/>
        <v>5330.0461697846213</v>
      </c>
      <c r="K28" s="42">
        <f t="shared" si="12"/>
        <v>5316.588291727262</v>
      </c>
      <c r="L28" s="43">
        <f t="shared" si="13"/>
        <v>5372.5430896285616</v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17</v>
      </c>
      <c r="E59" s="1">
        <f>COUNTIF(E9:E58,1.5)</f>
        <v>13</v>
      </c>
      <c r="F59" s="6">
        <f>COUNTIF(F9:F58,2)</f>
        <v>10</v>
      </c>
      <c r="G59" s="66">
        <f>M59+G8</f>
        <v>177668.20565948737</v>
      </c>
      <c r="H59" s="18">
        <f>N59+H8</f>
        <v>177219.60972424209</v>
      </c>
      <c r="I59" s="19">
        <f>O59+I8</f>
        <v>179084.76965428537</v>
      </c>
      <c r="J59" s="63" t="s">
        <v>31</v>
      </c>
      <c r="K59" s="64" t="e">
        <f>B58-B9</f>
        <v>#VALUE!</v>
      </c>
      <c r="L59" s="65" t="s">
        <v>32</v>
      </c>
      <c r="M59" s="75">
        <f>SUM(M9:M58)</f>
        <v>77668.205659487372</v>
      </c>
      <c r="N59" s="76">
        <f>SUM(N9:N58)</f>
        <v>77219.609724242095</v>
      </c>
      <c r="O59" s="77">
        <f>SUM(O9:O58)</f>
        <v>79084.769654285366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2</v>
      </c>
      <c r="E60" s="1">
        <f>COUNTIF(E9:E58,-1)</f>
        <v>0</v>
      </c>
      <c r="F60" s="6">
        <f>COUNTIF(F9:F58,-1)</f>
        <v>0</v>
      </c>
      <c r="G60" s="78" t="s">
        <v>30</v>
      </c>
      <c r="H60" s="79"/>
      <c r="I60" s="85"/>
      <c r="J60" s="78" t="s">
        <v>33</v>
      </c>
      <c r="K60" s="79"/>
      <c r="L60" s="85"/>
      <c r="M60" s="7"/>
      <c r="O60" s="3"/>
    </row>
    <row r="61" spans="1:15" ht="19.5" thickBot="1" x14ac:dyDescent="0.45">
      <c r="A61" s="7"/>
      <c r="B61" s="80" t="s">
        <v>35</v>
      </c>
      <c r="C61" s="81"/>
      <c r="D61" s="1">
        <f>COUNTIF(D9:D58,0)</f>
        <v>0</v>
      </c>
      <c r="E61" s="1">
        <f>COUNTIF(E9:E58,0)</f>
        <v>6</v>
      </c>
      <c r="F61" s="1">
        <f>COUNTIF(F9:F58,0)</f>
        <v>9</v>
      </c>
      <c r="G61" s="70">
        <f>G59/G8</f>
        <v>1.7766820565948738</v>
      </c>
      <c r="H61" s="71">
        <f t="shared" ref="H61" si="21">H59/H8</f>
        <v>1.7721960972424209</v>
      </c>
      <c r="I61" s="72">
        <f>I59/I8</f>
        <v>1.7908476965428537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0.89473684210526316</v>
      </c>
      <c r="E62" s="68">
        <f t="shared" si="22"/>
        <v>0.68421052631578949</v>
      </c>
      <c r="F62" s="69">
        <f>F59/(F59+F60+F61)</f>
        <v>0.52631578947368418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223" zoomScale="80" zoomScaleNormal="80" workbookViewId="0">
      <selection activeCell="Q253" sqref="Q253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7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8" t="s">
        <v>57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27</v>
      </c>
    </row>
    <row r="12" spans="1:10" x14ac:dyDescent="0.4">
      <c r="A12" s="90" t="s">
        <v>58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28</v>
      </c>
    </row>
    <row r="22" spans="1:10" x14ac:dyDescent="0.4">
      <c r="A22" s="90" t="s">
        <v>59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tabSelected="1" zoomScale="80" zoomScaleNormal="80" workbookViewId="0">
      <selection activeCell="D4" sqref="D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60</v>
      </c>
      <c r="C4" s="35"/>
      <c r="D4" s="36" t="s">
        <v>61</v>
      </c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幸仁 遠藤</cp:lastModifiedBy>
  <dcterms:created xsi:type="dcterms:W3CDTF">2020-09-18T03:10:57Z</dcterms:created>
  <dcterms:modified xsi:type="dcterms:W3CDTF">2023-10-15T14:41:36Z</dcterms:modified>
</cp:coreProperties>
</file>