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8_{9CFD6827-A583-43B2-B2B9-B985245B772B}" xr6:coauthVersionLast="47" xr6:coauthVersionMax="47" xr10:uidLastSave="{00000000-0000-0000-0000-000000000000}"/>
  <bookViews>
    <workbookView xWindow="14295" yWindow="0" windowWidth="14610" windowHeight="15585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G11" i="1" s="1"/>
  <c r="I10" i="1"/>
  <c r="L11" i="1" l="1"/>
  <c r="O11" i="1" s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<sst xmlns="http://schemas.openxmlformats.org/spreadsheetml/2006/main" count="57" uniqueCount="43">
  <si>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</si>
  <si>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</si>
  <si>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</si>
  <si>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</si>
  <si>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</si>
  <si>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</si>
  <si>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</si>
  <si>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</si>
  <si>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</si>
  <si>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</si>
  <si>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</si>
  <si>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</si>
  <si>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</si>
  <si>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</si>
  <si>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</si>
  <si>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</si>
  <si>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</si>
  <si>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</si>
  <si>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</si>
  <si>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</si>
  <si>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</si>
  <si>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</si>
  <si>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</si>
  <si>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</si>
  <si>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</si>
  <si>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</si>
  <si>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</si>
  <si>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</si>
  <si>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</si>
  <si>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</si>
  <si>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</si>
  <si>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</si>
  <si>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</si>
  <si>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</si>
  <si>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</si>
  <si>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</si>
  <si>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</si>
  <si>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USDCHF</t>
    <phoneticPr fontId="1"/>
  </si>
  <si>
    <t>EB</t>
    <phoneticPr fontId="1"/>
  </si>
  <si>
    <t>PB</t>
    <phoneticPr fontId="1"/>
  </si>
  <si>
    <t>PB出てからいったん高値になったが、すぐさがった。</t>
    <rPh sb="2" eb="3">
      <t>デ</t>
    </rPh>
    <rPh sb="10" eb="12">
      <t>タカネ</t>
    </rPh>
    <phoneticPr fontId="1"/>
  </si>
  <si>
    <t>もし、すぐ損切いれてたらダメだったと思う</t>
    <rPh sb="5" eb="7">
      <t>ソンギリ</t>
    </rPh>
    <rPh sb="18" eb="19">
      <t>オモ</t>
    </rPh>
    <phoneticPr fontId="1"/>
  </si>
  <si>
    <t>たまたまかもしれないが、ピンバーよりエンゴルフィンバーのほうが、沢山でる。勝率も高い。</t>
    <rPh sb="32" eb="34">
      <t>タクサン</t>
    </rPh>
    <rPh sb="37" eb="39">
      <t>ショウリツ</t>
    </rPh>
    <rPh sb="40" eb="41">
      <t>タカ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</si>
</sst>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4" borderId="9" xfId="0" applyFon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tmp"/><Relationship Id="rId2" Type="http://schemas.openxmlformats.org/officeDocument/2006/relationships/image" Target="../media/image2.tmp"/><Relationship Id="rId1" Type="http://schemas.openxmlformats.org/officeDocument/2006/relationships/image" Target="../media/image1.tmp"/><Relationship Id="rId4" Type="http://schemas.openxmlformats.org/officeDocument/2006/relationships/image" Target="../media/image4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30</xdr:col>
      <xdr:colOff>59724</xdr:colOff>
      <xdr:row>55</xdr:row>
      <xdr:rowOff>160937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F83433A6-F5BA-2BE6-E8B9-71C8CFE743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442974" cy="998359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59</xdr:row>
      <xdr:rowOff>0</xdr:rowOff>
    </xdr:from>
    <xdr:to>
      <xdr:col>30</xdr:col>
      <xdr:colOff>59724</xdr:colOff>
      <xdr:row>114</xdr:row>
      <xdr:rowOff>160936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5B091AD4-026A-FAF0-1AF1-266ABA8704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537031"/>
          <a:ext cx="18442974" cy="998359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119</xdr:row>
      <xdr:rowOff>0</xdr:rowOff>
    </xdr:from>
    <xdr:to>
      <xdr:col>30</xdr:col>
      <xdr:colOff>59724</xdr:colOff>
      <xdr:row>174</xdr:row>
      <xdr:rowOff>160936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70EC7708-BACB-E564-8FC5-2711ED15B1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252656"/>
          <a:ext cx="18442974" cy="998359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180</xdr:row>
      <xdr:rowOff>0</xdr:rowOff>
    </xdr:from>
    <xdr:to>
      <xdr:col>30</xdr:col>
      <xdr:colOff>59724</xdr:colOff>
      <xdr:row>235</xdr:row>
      <xdr:rowOff>160937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D9AA614D-9984-67EE-B089-09BE50E7FC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146875"/>
          <a:ext cx="18442974" cy="99835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15" sqref="B15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37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8" t="s">
        <v>3</v>
      </c>
      <c r="H6" s="79"/>
      <c r="I6" s="85"/>
      <c r="J6" s="78" t="s">
        <v>24</v>
      </c>
      <c r="K6" s="79"/>
      <c r="L6" s="85"/>
      <c r="M6" s="78" t="s">
        <v>25</v>
      </c>
      <c r="N6" s="79"/>
      <c r="O6" s="85"/>
    </row>
    <row r="7" spans="1:18" ht="19.5" thickBot="1" x14ac:dyDescent="0.45">
      <c r="A7" s="25"/>
      <c r="B7" s="25" t="s">
        <v>2</v>
      </c>
      <c r="C7" s="60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2" t="s">
        <v>24</v>
      </c>
      <c r="K8" s="83"/>
      <c r="L8" s="84"/>
      <c r="M8" s="82"/>
      <c r="N8" s="83"/>
      <c r="O8" s="84"/>
    </row>
    <row r="9" spans="1:18" x14ac:dyDescent="0.4">
      <c r="A9" s="7">
        <v>1</v>
      </c>
      <c r="B9" s="21">
        <v>45077</v>
      </c>
      <c r="C9" s="47">
        <v>1</v>
      </c>
      <c r="D9" s="51">
        <v>1.27</v>
      </c>
      <c r="E9" s="52">
        <v>1.5</v>
      </c>
      <c r="F9" s="53">
        <v>-1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97000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-3000</v>
      </c>
      <c r="P9" s="20" t="s">
        <v>38</v>
      </c>
      <c r="Q9" s="20"/>
      <c r="R9" s="20"/>
    </row>
    <row r="10" spans="1:18" x14ac:dyDescent="0.4">
      <c r="A10" s="7">
        <v>2</v>
      </c>
      <c r="B10" s="4">
        <v>45085</v>
      </c>
      <c r="C10" s="44">
        <v>2</v>
      </c>
      <c r="D10" s="54">
        <v>1.27</v>
      </c>
      <c r="E10" s="55">
        <v>1.5</v>
      </c>
      <c r="F10" s="92">
        <v>2</v>
      </c>
      <c r="G10" s="20">
        <f t="shared" ref="G10:G42" si="2">IF(D10="","",G9+M10)</f>
        <v>107765.16099999999</v>
      </c>
      <c r="H10" s="20">
        <f t="shared" ref="H10:H42" si="3">IF(E10="","",H9+N10)</f>
        <v>109202.5</v>
      </c>
      <c r="I10" s="20">
        <f t="shared" ref="I10:I42" si="4">IF(F10="","",I9+O10)</f>
        <v>102820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2910</v>
      </c>
      <c r="M10" s="41">
        <f t="shared" ref="M10:M12" si="8">IF(D10="","",J10*D10)</f>
        <v>3955.1609999999996</v>
      </c>
      <c r="N10" s="42">
        <f t="shared" ref="N10:N12" si="9">IF(E10="","",K10*E10)</f>
        <v>4702.5</v>
      </c>
      <c r="O10" s="43">
        <f t="shared" ref="O10:O12" si="10">IF(F10="","",L10*F10)</f>
        <v>5820</v>
      </c>
      <c r="P10" s="20" t="s">
        <v>39</v>
      </c>
      <c r="Q10" s="20" t="s">
        <v>40</v>
      </c>
      <c r="R10" s="20"/>
    </row>
    <row r="11" spans="1:18" x14ac:dyDescent="0.4">
      <c r="A11" s="7">
        <v>3</v>
      </c>
      <c r="B11" s="4">
        <v>45107</v>
      </c>
      <c r="C11" s="44">
        <v>1</v>
      </c>
      <c r="D11" s="54">
        <v>1.27</v>
      </c>
      <c r="E11" s="55">
        <v>-1</v>
      </c>
      <c r="F11" s="74">
        <v>-1</v>
      </c>
      <c r="G11" s="20">
        <f>IF(D11="","",G10+M11)</f>
        <v>111871.01363409999</v>
      </c>
      <c r="H11" s="20">
        <f t="shared" si="3"/>
        <v>105926.425</v>
      </c>
      <c r="I11" s="20">
        <f t="shared" si="4"/>
        <v>99735.4</v>
      </c>
      <c r="J11" s="41">
        <f t="shared" si="5"/>
        <v>3232.9548299999997</v>
      </c>
      <c r="K11" s="42">
        <f t="shared" si="6"/>
        <v>3276.0749999999998</v>
      </c>
      <c r="L11" s="43">
        <f t="shared" si="7"/>
        <v>3084.6</v>
      </c>
      <c r="M11" s="41">
        <f t="shared" si="8"/>
        <v>4105.8526340999997</v>
      </c>
      <c r="N11" s="42">
        <f t="shared" si="9"/>
        <v>-3276.0749999999998</v>
      </c>
      <c r="O11" s="43">
        <f t="shared" si="10"/>
        <v>-3084.6</v>
      </c>
      <c r="P11" s="20" t="s">
        <v>41</v>
      </c>
      <c r="Q11" s="20"/>
      <c r="R11" s="20"/>
    </row>
    <row r="12" spans="1:18" x14ac:dyDescent="0.4">
      <c r="A12" s="7">
        <v>4</v>
      </c>
      <c r="B12" s="4">
        <v>45119</v>
      </c>
      <c r="C12" s="44">
        <v>2</v>
      </c>
      <c r="D12" s="54">
        <v>1.27</v>
      </c>
      <c r="E12" s="55">
        <v>1.5</v>
      </c>
      <c r="F12" s="92">
        <v>2</v>
      </c>
      <c r="G12" s="20">
        <f t="shared" si="2"/>
        <v>116133.29925355921</v>
      </c>
      <c r="H12" s="20">
        <f t="shared" si="3"/>
        <v>110693.11412500001</v>
      </c>
      <c r="I12" s="20">
        <f t="shared" si="4"/>
        <v>105719.52399999999</v>
      </c>
      <c r="J12" s="41">
        <f t="shared" si="5"/>
        <v>3356.1304090229996</v>
      </c>
      <c r="K12" s="42">
        <f t="shared" si="6"/>
        <v>3177.7927500000001</v>
      </c>
      <c r="L12" s="43">
        <f t="shared" si="7"/>
        <v>2992.0619999999999</v>
      </c>
      <c r="M12" s="41">
        <f t="shared" si="8"/>
        <v>4262.2856194592096</v>
      </c>
      <c r="N12" s="42">
        <f t="shared" si="9"/>
        <v>4766.6891249999999</v>
      </c>
      <c r="O12" s="43">
        <f t="shared" si="10"/>
        <v>5984.1239999999998</v>
      </c>
      <c r="P12" s="20" t="s">
        <v>38</v>
      </c>
      <c r="Q12" s="20"/>
      <c r="R12" s="20"/>
    </row>
    <row r="13" spans="1:18" x14ac:dyDescent="0.4">
      <c r="A13" s="7">
        <v>5</v>
      </c>
      <c r="B13" s="4">
        <v>45127</v>
      </c>
      <c r="C13" s="44">
        <v>1</v>
      </c>
      <c r="D13" s="54">
        <v>1.27</v>
      </c>
      <c r="E13" s="55">
        <v>1.5</v>
      </c>
      <c r="F13" s="92">
        <v>2</v>
      </c>
      <c r="G13" s="20">
        <f t="shared" si="2"/>
        <v>120557.97795511982</v>
      </c>
      <c r="H13" s="20">
        <f t="shared" si="3"/>
        <v>115674.30426062501</v>
      </c>
      <c r="I13" s="20">
        <f t="shared" si="4"/>
        <v>112062.69544</v>
      </c>
      <c r="J13" s="41">
        <f t="shared" ref="J13:J58" si="11">IF(G12="","",G12*0.03)</f>
        <v>3483.998977606776</v>
      </c>
      <c r="K13" s="42">
        <f t="shared" ref="K13:K58" si="12">IF(H12="","",H12*0.03)</f>
        <v>3320.7934237499999</v>
      </c>
      <c r="L13" s="43">
        <f t="shared" ref="L13:L58" si="13">IF(I12="","",I12*0.03)</f>
        <v>3171.5857199999996</v>
      </c>
      <c r="M13" s="41">
        <f t="shared" ref="M13:M58" si="14">IF(D13="","",J13*D13)</f>
        <v>4424.6787015606051</v>
      </c>
      <c r="N13" s="42">
        <f t="shared" ref="N13:N58" si="15">IF(E13="","",K13*E13)</f>
        <v>4981.190135625</v>
      </c>
      <c r="O13" s="43">
        <f t="shared" ref="O13:O58" si="16">IF(F13="","",L13*F13)</f>
        <v>6343.1714399999992</v>
      </c>
      <c r="P13" s="20" t="s">
        <v>38</v>
      </c>
      <c r="Q13" s="20"/>
      <c r="R13" s="20"/>
    </row>
    <row r="14" spans="1:18" x14ac:dyDescent="0.4">
      <c r="A14" s="7">
        <v>6</v>
      </c>
      <c r="B14" s="4">
        <v>45190</v>
      </c>
      <c r="C14" s="44">
        <v>1</v>
      </c>
      <c r="D14" s="54">
        <v>1.27</v>
      </c>
      <c r="E14" s="55">
        <v>1.5</v>
      </c>
      <c r="F14" s="92">
        <v>2</v>
      </c>
      <c r="G14" s="20">
        <f t="shared" si="2"/>
        <v>125151.23691520988</v>
      </c>
      <c r="H14" s="20">
        <f t="shared" si="3"/>
        <v>120879.64795235313</v>
      </c>
      <c r="I14" s="20">
        <f t="shared" si="4"/>
        <v>118786.4571664</v>
      </c>
      <c r="J14" s="41">
        <f t="shared" si="11"/>
        <v>3616.7393386535941</v>
      </c>
      <c r="K14" s="42">
        <f t="shared" si="12"/>
        <v>3470.2291278187499</v>
      </c>
      <c r="L14" s="43">
        <f t="shared" si="13"/>
        <v>3361.8808631999996</v>
      </c>
      <c r="M14" s="41">
        <f t="shared" si="14"/>
        <v>4593.2589600900646</v>
      </c>
      <c r="N14" s="42">
        <f t="shared" si="15"/>
        <v>5205.3436917281251</v>
      </c>
      <c r="O14" s="43">
        <f t="shared" si="16"/>
        <v>6723.7617263999991</v>
      </c>
      <c r="P14" s="20" t="s">
        <v>38</v>
      </c>
      <c r="Q14" s="20"/>
      <c r="R14" s="20"/>
    </row>
    <row r="15" spans="1:18" x14ac:dyDescent="0.4">
      <c r="A15" s="7">
        <v>7</v>
      </c>
      <c r="B15" s="4"/>
      <c r="C15" s="44"/>
      <c r="D15" s="54"/>
      <c r="E15" s="55"/>
      <c r="F15" s="56"/>
      <c r="G15" s="20" t="str">
        <f t="shared" si="2"/>
        <v/>
      </c>
      <c r="H15" s="20" t="str">
        <f t="shared" si="3"/>
        <v/>
      </c>
      <c r="I15" s="20" t="str">
        <f t="shared" si="4"/>
        <v/>
      </c>
      <c r="J15" s="41">
        <f t="shared" si="11"/>
        <v>3754.5371074562963</v>
      </c>
      <c r="K15" s="42">
        <f t="shared" si="12"/>
        <v>3626.3894385705939</v>
      </c>
      <c r="L15" s="43">
        <f t="shared" si="13"/>
        <v>3563.5937149919996</v>
      </c>
      <c r="M15" s="41" t="str">
        <f t="shared" si="14"/>
        <v/>
      </c>
      <c r="N15" s="42" t="str">
        <f t="shared" si="15"/>
        <v/>
      </c>
      <c r="O15" s="43" t="str">
        <f t="shared" si="16"/>
        <v/>
      </c>
      <c r="P15" s="20"/>
      <c r="Q15" s="20"/>
      <c r="R15" s="20"/>
    </row>
    <row r="16" spans="1:18" x14ac:dyDescent="0.4">
      <c r="A16" s="7">
        <v>8</v>
      </c>
      <c r="B16" s="4"/>
      <c r="C16" s="44"/>
      <c r="D16" s="54"/>
      <c r="E16" s="55"/>
      <c r="F16" s="56"/>
      <c r="G16" s="20" t="str">
        <f t="shared" si="2"/>
        <v/>
      </c>
      <c r="H16" s="20" t="str">
        <f t="shared" si="3"/>
        <v/>
      </c>
      <c r="I16" s="20" t="str">
        <f t="shared" si="4"/>
        <v/>
      </c>
      <c r="J16" s="41" t="str">
        <f t="shared" si="11"/>
        <v/>
      </c>
      <c r="K16" s="42" t="str">
        <f t="shared" si="12"/>
        <v/>
      </c>
      <c r="L16" s="43" t="str">
        <f t="shared" si="13"/>
        <v/>
      </c>
      <c r="M16" s="41" t="str">
        <f t="shared" si="14"/>
        <v/>
      </c>
      <c r="N16" s="42" t="str">
        <f t="shared" si="15"/>
        <v/>
      </c>
      <c r="O16" s="43" t="str">
        <f t="shared" si="16"/>
        <v/>
      </c>
      <c r="P16" s="20"/>
      <c r="Q16" s="20"/>
      <c r="R16" s="20"/>
    </row>
    <row r="17" spans="1:18" x14ac:dyDescent="0.4">
      <c r="A17" s="7">
        <v>9</v>
      </c>
      <c r="B17" s="4"/>
      <c r="C17" s="44"/>
      <c r="D17" s="54"/>
      <c r="E17" s="55"/>
      <c r="F17" s="56"/>
      <c r="G17" s="20" t="str">
        <f t="shared" si="2"/>
        <v/>
      </c>
      <c r="H17" s="20" t="str">
        <f t="shared" si="3"/>
        <v/>
      </c>
      <c r="I17" s="20" t="str">
        <f t="shared" si="4"/>
        <v/>
      </c>
      <c r="J17" s="41" t="str">
        <f t="shared" si="11"/>
        <v/>
      </c>
      <c r="K17" s="42" t="str">
        <f t="shared" si="12"/>
        <v/>
      </c>
      <c r="L17" s="43" t="str">
        <f t="shared" si="13"/>
        <v/>
      </c>
      <c r="M17" s="41" t="str">
        <f t="shared" si="14"/>
        <v/>
      </c>
      <c r="N17" s="42" t="str">
        <f t="shared" si="15"/>
        <v/>
      </c>
      <c r="O17" s="43" t="str">
        <f t="shared" si="16"/>
        <v/>
      </c>
      <c r="P17" s="20"/>
      <c r="Q17" s="20"/>
      <c r="R17" s="20"/>
    </row>
    <row r="18" spans="1:18" x14ac:dyDescent="0.4">
      <c r="A18" s="7">
        <v>10</v>
      </c>
      <c r="B18" s="4"/>
      <c r="C18" s="44"/>
      <c r="D18" s="54"/>
      <c r="E18" s="55"/>
      <c r="F18" s="56"/>
      <c r="G18" s="20" t="str">
        <f t="shared" si="2"/>
        <v/>
      </c>
      <c r="H18" s="20" t="str">
        <f t="shared" si="3"/>
        <v/>
      </c>
      <c r="I18" s="20" t="str">
        <f t="shared" si="4"/>
        <v/>
      </c>
      <c r="J18" s="41" t="str">
        <f t="shared" si="11"/>
        <v/>
      </c>
      <c r="K18" s="42" t="str">
        <f t="shared" si="12"/>
        <v/>
      </c>
      <c r="L18" s="43" t="str">
        <f t="shared" si="13"/>
        <v/>
      </c>
      <c r="M18" s="41" t="str">
        <f t="shared" si="14"/>
        <v/>
      </c>
      <c r="N18" s="42" t="str">
        <f t="shared" si="15"/>
        <v/>
      </c>
      <c r="O18" s="43" t="str">
        <f t="shared" si="16"/>
        <v/>
      </c>
      <c r="P18" s="20"/>
      <c r="Q18" s="20"/>
      <c r="R18" s="20"/>
    </row>
    <row r="19" spans="1:18" x14ac:dyDescent="0.4">
      <c r="A19" s="7">
        <v>11</v>
      </c>
      <c r="B19" s="4"/>
      <c r="C19" s="44"/>
      <c r="D19" s="54"/>
      <c r="E19" s="55"/>
      <c r="F19" s="56"/>
      <c r="G19" s="20" t="str">
        <f t="shared" si="2"/>
        <v/>
      </c>
      <c r="H19" s="20" t="str">
        <f t="shared" si="3"/>
        <v/>
      </c>
      <c r="I19" s="20" t="str">
        <f t="shared" si="4"/>
        <v/>
      </c>
      <c r="J19" s="41" t="str">
        <f t="shared" si="11"/>
        <v/>
      </c>
      <c r="K19" s="42" t="str">
        <f t="shared" si="12"/>
        <v/>
      </c>
      <c r="L19" s="43" t="str">
        <f t="shared" si="13"/>
        <v/>
      </c>
      <c r="M19" s="41" t="str">
        <f t="shared" si="14"/>
        <v/>
      </c>
      <c r="N19" s="42" t="str">
        <f t="shared" si="15"/>
        <v/>
      </c>
      <c r="O19" s="43" t="str">
        <f t="shared" si="16"/>
        <v/>
      </c>
      <c r="P19" s="20"/>
      <c r="Q19" s="20"/>
      <c r="R19" s="20"/>
    </row>
    <row r="20" spans="1:18" x14ac:dyDescent="0.4">
      <c r="A20" s="7">
        <v>12</v>
      </c>
      <c r="B20" s="4"/>
      <c r="C20" s="44"/>
      <c r="D20" s="54"/>
      <c r="E20" s="55"/>
      <c r="F20" s="56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 t="str">
        <f t="shared" si="11"/>
        <v/>
      </c>
      <c r="K20" s="42" t="str">
        <f t="shared" si="12"/>
        <v/>
      </c>
      <c r="L20" s="43" t="str">
        <f t="shared" si="13"/>
        <v/>
      </c>
      <c r="M20" s="41" t="str">
        <f t="shared" si="14"/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8" x14ac:dyDescent="0.4">
      <c r="A21" s="7">
        <v>13</v>
      </c>
      <c r="B21" s="4"/>
      <c r="C21" s="44"/>
      <c r="D21" s="54"/>
      <c r="E21" s="55"/>
      <c r="F21" s="56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 t="shared" si="11"/>
        <v/>
      </c>
      <c r="K21" s="42" t="str">
        <f t="shared" si="12"/>
        <v/>
      </c>
      <c r="L21" s="43" t="str">
        <f t="shared" si="13"/>
        <v/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 x14ac:dyDescent="0.4">
      <c r="A22" s="7">
        <v>14</v>
      </c>
      <c r="B22" s="4"/>
      <c r="C22" s="44"/>
      <c r="D22" s="54"/>
      <c r="E22" s="55"/>
      <c r="F22" s="56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 x14ac:dyDescent="0.4">
      <c r="A23" s="7">
        <v>15</v>
      </c>
      <c r="B23" s="4"/>
      <c r="C23" s="44"/>
      <c r="D23" s="54"/>
      <c r="E23" s="55"/>
      <c r="F23" s="74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 x14ac:dyDescent="0.4">
      <c r="A24" s="7">
        <v>16</v>
      </c>
      <c r="B24" s="4"/>
      <c r="C24" s="44"/>
      <c r="D24" s="54"/>
      <c r="E24" s="55"/>
      <c r="F24" s="56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4">
      <c r="A25" s="7">
        <v>17</v>
      </c>
      <c r="B25" s="4"/>
      <c r="C25" s="44"/>
      <c r="D25" s="54"/>
      <c r="E25" s="55"/>
      <c r="F25" s="56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4">
      <c r="A26" s="7">
        <v>18</v>
      </c>
      <c r="B26" s="4"/>
      <c r="C26" s="44"/>
      <c r="D26" s="54"/>
      <c r="E26" s="55"/>
      <c r="F26" s="56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4">
      <c r="A27" s="7">
        <v>19</v>
      </c>
      <c r="B27" s="4"/>
      <c r="C27" s="44"/>
      <c r="D27" s="54"/>
      <c r="E27" s="55"/>
      <c r="F27" s="56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44"/>
      <c r="D28" s="54"/>
      <c r="E28" s="55"/>
      <c r="F28" s="56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4"/>
      <c r="E29" s="55"/>
      <c r="F29" s="74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4"/>
      <c r="E30" s="55"/>
      <c r="F30" s="74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4"/>
      <c r="E31" s="55"/>
      <c r="F31" s="56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4"/>
      <c r="E32" s="55"/>
      <c r="F32" s="56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4"/>
      <c r="E33" s="55"/>
      <c r="F33" s="56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4"/>
      <c r="E34" s="55"/>
      <c r="F34" s="74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4"/>
      <c r="E35" s="55"/>
      <c r="F35" s="74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4"/>
      <c r="E36" s="55"/>
      <c r="F36" s="56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4"/>
      <c r="E37" s="55"/>
      <c r="F37" s="56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4"/>
      <c r="E38" s="55"/>
      <c r="F38" s="56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6" t="s">
        <v>5</v>
      </c>
      <c r="C59" s="87"/>
      <c r="D59" s="1">
        <f>COUNTIF(D9:D58,1.27)</f>
        <v>6</v>
      </c>
      <c r="E59" s="1">
        <f>COUNTIF(E9:E58,1.5)</f>
        <v>5</v>
      </c>
      <c r="F59" s="6">
        <f>COUNTIF(F9:F58,2)</f>
        <v>4</v>
      </c>
      <c r="G59" s="66">
        <f>M59+G8</f>
        <v>125151.23691520988</v>
      </c>
      <c r="H59" s="18">
        <f>N59+H8</f>
        <v>120879.64795235312</v>
      </c>
      <c r="I59" s="19">
        <f>O59+I8</f>
        <v>118786.4571664</v>
      </c>
      <c r="J59" s="63" t="s">
        <v>32</v>
      </c>
      <c r="K59" s="64">
        <f>B58-B9</f>
        <v>-45077</v>
      </c>
      <c r="L59" s="65" t="s">
        <v>33</v>
      </c>
      <c r="M59" s="75">
        <f>SUM(M9:M58)</f>
        <v>25151.23691520988</v>
      </c>
      <c r="N59" s="76">
        <f>SUM(N9:N58)</f>
        <v>20879.647952353123</v>
      </c>
      <c r="O59" s="77">
        <f>SUM(O9:O58)</f>
        <v>18786.4571664</v>
      </c>
    </row>
    <row r="60" spans="1:15" ht="19.5" thickBot="1" x14ac:dyDescent="0.45">
      <c r="A60" s="7"/>
      <c r="B60" s="80" t="s">
        <v>6</v>
      </c>
      <c r="C60" s="81"/>
      <c r="D60" s="1">
        <f>COUNTIF(D9:D58,-1)</f>
        <v>0</v>
      </c>
      <c r="E60" s="1">
        <f>COUNTIF(E9:E58,-1)</f>
        <v>1</v>
      </c>
      <c r="F60" s="6">
        <f>COUNTIF(F9:F58,-1)</f>
        <v>2</v>
      </c>
      <c r="G60" s="78" t="s">
        <v>31</v>
      </c>
      <c r="H60" s="79"/>
      <c r="I60" s="85"/>
      <c r="J60" s="78" t="s">
        <v>34</v>
      </c>
      <c r="K60" s="79"/>
      <c r="L60" s="85"/>
      <c r="M60" s="7"/>
      <c r="O60" s="3"/>
    </row>
    <row r="61" spans="1:15" ht="19.5" thickBot="1" x14ac:dyDescent="0.45">
      <c r="A61" s="7"/>
      <c r="B61" s="80" t="s">
        <v>36</v>
      </c>
      <c r="C61" s="81"/>
      <c r="D61" s="1">
        <f>COUNTIF(D9:D58,0)</f>
        <v>0</v>
      </c>
      <c r="E61" s="1">
        <f>COUNTIF(E9:E58,0)</f>
        <v>0</v>
      </c>
      <c r="F61" s="1">
        <f>COUNTIF(F9:F58,0)</f>
        <v>0</v>
      </c>
      <c r="G61" s="70">
        <f>G59/G8</f>
        <v>1.2515123691520988</v>
      </c>
      <c r="H61" s="71">
        <f t="shared" ref="H61" si="21">H59/H8</f>
        <v>1.2087964795235311</v>
      </c>
      <c r="I61" s="72">
        <f>I59/I8</f>
        <v>1.1878645716639999</v>
      </c>
      <c r="J61" s="61">
        <f>(G61-100%)*30/K59</f>
        <v>-1.6738849245874759E-4</v>
      </c>
      <c r="K61" s="61">
        <f>(H61-100%)*30/K59</f>
        <v>-1.3895987722576774E-4</v>
      </c>
      <c r="L61" s="62">
        <f>(I61-100%)*30/K59</f>
        <v>-1.2502910907824386E-4</v>
      </c>
      <c r="M61" s="8"/>
      <c r="N61" s="2"/>
      <c r="O61" s="9"/>
    </row>
    <row r="62" spans="1:15" ht="19.5" thickBot="1" x14ac:dyDescent="0.45">
      <c r="B62" s="78" t="s">
        <v>4</v>
      </c>
      <c r="C62" s="79"/>
      <c r="D62" s="73">
        <f t="shared" ref="D62:E62" si="22">D59/(D59+D60+D61)</f>
        <v>1</v>
      </c>
      <c r="E62" s="68">
        <f t="shared" si="22"/>
        <v>0.83333333333333337</v>
      </c>
      <c r="F62" s="69">
        <f>F59/(F59+F60+F61)</f>
        <v>0.66666666666666663</v>
      </c>
    </row>
    <row r="64" spans="1:15" x14ac:dyDescent="0.4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opLeftCell="A177" zoomScale="80" zoomScaleNormal="80" workbookViewId="0">
      <selection activeCell="A181" sqref="A181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8" t="s">
        <v>42</v>
      </c>
      <c r="B2" s="89"/>
      <c r="C2" s="89"/>
      <c r="D2" s="89"/>
      <c r="E2" s="89"/>
      <c r="F2" s="89"/>
      <c r="G2" s="89"/>
      <c r="H2" s="89"/>
      <c r="I2" s="89"/>
      <c r="J2" s="89"/>
    </row>
    <row r="3" spans="1:10" x14ac:dyDescent="0.4">
      <c r="A3" s="89"/>
      <c r="B3" s="89"/>
      <c r="C3" s="89"/>
      <c r="D3" s="89"/>
      <c r="E3" s="89"/>
      <c r="F3" s="89"/>
      <c r="G3" s="89"/>
      <c r="H3" s="89"/>
      <c r="I3" s="89"/>
      <c r="J3" s="89"/>
    </row>
    <row r="4" spans="1:10" x14ac:dyDescent="0.4">
      <c r="A4" s="89"/>
      <c r="B4" s="89"/>
      <c r="C4" s="89"/>
      <c r="D4" s="89"/>
      <c r="E4" s="89"/>
      <c r="F4" s="89"/>
      <c r="G4" s="89"/>
      <c r="H4" s="89"/>
      <c r="I4" s="89"/>
      <c r="J4" s="89"/>
    </row>
    <row r="5" spans="1:10" x14ac:dyDescent="0.4">
      <c r="A5" s="89"/>
      <c r="B5" s="89"/>
      <c r="C5" s="89"/>
      <c r="D5" s="89"/>
      <c r="E5" s="89"/>
      <c r="F5" s="89"/>
      <c r="G5" s="89"/>
      <c r="H5" s="89"/>
      <c r="I5" s="89"/>
      <c r="J5" s="89"/>
    </row>
    <row r="6" spans="1:10" x14ac:dyDescent="0.4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0" x14ac:dyDescent="0.4">
      <c r="A7" s="89"/>
      <c r="B7" s="89"/>
      <c r="C7" s="89"/>
      <c r="D7" s="89"/>
      <c r="E7" s="89"/>
      <c r="F7" s="89"/>
      <c r="G7" s="89"/>
      <c r="H7" s="89"/>
      <c r="I7" s="89"/>
      <c r="J7" s="89"/>
    </row>
    <row r="8" spans="1:10" x14ac:dyDescent="0.4">
      <c r="A8" s="89"/>
      <c r="B8" s="89"/>
      <c r="C8" s="89"/>
      <c r="D8" s="89"/>
      <c r="E8" s="89"/>
      <c r="F8" s="89"/>
      <c r="G8" s="89"/>
      <c r="H8" s="89"/>
      <c r="I8" s="89"/>
      <c r="J8" s="89"/>
    </row>
    <row r="9" spans="1:10" x14ac:dyDescent="0.4">
      <c r="A9" s="89"/>
      <c r="B9" s="89"/>
      <c r="C9" s="89"/>
      <c r="D9" s="89"/>
      <c r="E9" s="89"/>
      <c r="F9" s="89"/>
      <c r="G9" s="89"/>
      <c r="H9" s="89"/>
      <c r="I9" s="89"/>
      <c r="J9" s="89"/>
    </row>
    <row r="11" spans="1:10" x14ac:dyDescent="0.4">
      <c r="A11" s="49" t="s">
        <v>28</v>
      </c>
    </row>
    <row r="12" spans="1:10" x14ac:dyDescent="0.4">
      <c r="A12" s="90"/>
      <c r="B12" s="91"/>
      <c r="C12" s="91"/>
      <c r="D12" s="91"/>
      <c r="E12" s="91"/>
      <c r="F12" s="91"/>
      <c r="G12" s="91"/>
      <c r="H12" s="91"/>
      <c r="I12" s="91"/>
      <c r="J12" s="91"/>
    </row>
    <row r="13" spans="1:10" x14ac:dyDescent="0.4">
      <c r="A13" s="91"/>
      <c r="B13" s="91"/>
      <c r="C13" s="91"/>
      <c r="D13" s="91"/>
      <c r="E13" s="91"/>
      <c r="F13" s="91"/>
      <c r="G13" s="91"/>
      <c r="H13" s="91"/>
      <c r="I13" s="91"/>
      <c r="J13" s="91"/>
    </row>
    <row r="14" spans="1:10" x14ac:dyDescent="0.4">
      <c r="A14" s="91"/>
      <c r="B14" s="91"/>
      <c r="C14" s="91"/>
      <c r="D14" s="91"/>
      <c r="E14" s="91"/>
      <c r="F14" s="91"/>
      <c r="G14" s="91"/>
      <c r="H14" s="91"/>
      <c r="I14" s="91"/>
      <c r="J14" s="91"/>
    </row>
    <row r="15" spans="1:10" x14ac:dyDescent="0.4">
      <c r="A15" s="91"/>
      <c r="B15" s="91"/>
      <c r="C15" s="91"/>
      <c r="D15" s="91"/>
      <c r="E15" s="91"/>
      <c r="F15" s="91"/>
      <c r="G15" s="91"/>
      <c r="H15" s="91"/>
      <c r="I15" s="91"/>
      <c r="J15" s="91"/>
    </row>
    <row r="16" spans="1:10" x14ac:dyDescent="0.4">
      <c r="A16" s="91"/>
      <c r="B16" s="91"/>
      <c r="C16" s="91"/>
      <c r="D16" s="91"/>
      <c r="E16" s="91"/>
      <c r="F16" s="91"/>
      <c r="G16" s="91"/>
      <c r="H16" s="91"/>
      <c r="I16" s="91"/>
      <c r="J16" s="91"/>
    </row>
    <row r="17" spans="1:10" x14ac:dyDescent="0.4">
      <c r="A17" s="91"/>
      <c r="B17" s="91"/>
      <c r="C17" s="91"/>
      <c r="D17" s="91"/>
      <c r="E17" s="91"/>
      <c r="F17" s="91"/>
      <c r="G17" s="91"/>
      <c r="H17" s="91"/>
      <c r="I17" s="91"/>
      <c r="J17" s="91"/>
    </row>
    <row r="18" spans="1:10" x14ac:dyDescent="0.4">
      <c r="A18" s="91"/>
      <c r="B18" s="91"/>
      <c r="C18" s="91"/>
      <c r="D18" s="91"/>
      <c r="E18" s="91"/>
      <c r="F18" s="91"/>
      <c r="G18" s="91"/>
      <c r="H18" s="91"/>
      <c r="I18" s="91"/>
      <c r="J18" s="91"/>
    </row>
    <row r="19" spans="1:10" x14ac:dyDescent="0.4">
      <c r="A19" s="91"/>
      <c r="B19" s="91"/>
      <c r="C19" s="91"/>
      <c r="D19" s="91"/>
      <c r="E19" s="91"/>
      <c r="F19" s="91"/>
      <c r="G19" s="91"/>
      <c r="H19" s="91"/>
      <c r="I19" s="91"/>
      <c r="J19" s="91"/>
    </row>
    <row r="21" spans="1:10" x14ac:dyDescent="0.4">
      <c r="A21" s="49" t="s">
        <v>29</v>
      </c>
    </row>
    <row r="22" spans="1:10" x14ac:dyDescent="0.4">
      <c r="A22" s="90"/>
      <c r="B22" s="90"/>
      <c r="C22" s="90"/>
      <c r="D22" s="90"/>
      <c r="E22" s="90"/>
      <c r="F22" s="90"/>
      <c r="G22" s="90"/>
      <c r="H22" s="90"/>
      <c r="I22" s="90"/>
      <c r="J22" s="90"/>
    </row>
    <row r="23" spans="1:10" x14ac:dyDescent="0.4">
      <c r="A23" s="90"/>
      <c r="B23" s="90"/>
      <c r="C23" s="90"/>
      <c r="D23" s="90"/>
      <c r="E23" s="90"/>
      <c r="F23" s="90"/>
      <c r="G23" s="90"/>
      <c r="H23" s="90"/>
      <c r="I23" s="90"/>
      <c r="J23" s="90"/>
    </row>
    <row r="24" spans="1:10" x14ac:dyDescent="0.4">
      <c r="A24" s="90"/>
      <c r="B24" s="90"/>
      <c r="C24" s="90"/>
      <c r="D24" s="90"/>
      <c r="E24" s="90"/>
      <c r="F24" s="90"/>
      <c r="G24" s="90"/>
      <c r="H24" s="90"/>
      <c r="I24" s="90"/>
      <c r="J24" s="90"/>
    </row>
    <row r="25" spans="1:10" x14ac:dyDescent="0.4">
      <c r="A25" s="90"/>
      <c r="B25" s="90"/>
      <c r="C25" s="90"/>
      <c r="D25" s="90"/>
      <c r="E25" s="90"/>
      <c r="F25" s="90"/>
      <c r="G25" s="90"/>
      <c r="H25" s="90"/>
      <c r="I25" s="90"/>
      <c r="J25" s="90"/>
    </row>
    <row r="26" spans="1:10" x14ac:dyDescent="0.4">
      <c r="A26" s="90"/>
      <c r="B26" s="90"/>
      <c r="C26" s="90"/>
      <c r="D26" s="90"/>
      <c r="E26" s="90"/>
      <c r="F26" s="90"/>
      <c r="G26" s="90"/>
      <c r="H26" s="90"/>
      <c r="I26" s="90"/>
      <c r="J26" s="90"/>
    </row>
    <row r="27" spans="1:10" x14ac:dyDescent="0.4">
      <c r="A27" s="90"/>
      <c r="B27" s="90"/>
      <c r="C27" s="90"/>
      <c r="D27" s="90"/>
      <c r="E27" s="90"/>
      <c r="F27" s="90"/>
      <c r="G27" s="90"/>
      <c r="H27" s="90"/>
      <c r="I27" s="90"/>
      <c r="J27" s="90"/>
    </row>
    <row r="28" spans="1:10" x14ac:dyDescent="0.4">
      <c r="A28" s="90"/>
      <c r="B28" s="90"/>
      <c r="C28" s="90"/>
      <c r="D28" s="90"/>
      <c r="E28" s="90"/>
      <c r="F28" s="90"/>
      <c r="G28" s="90"/>
      <c r="H28" s="90"/>
      <c r="I28" s="90"/>
      <c r="J28" s="90"/>
    </row>
    <row r="29" spans="1:10" x14ac:dyDescent="0.4">
      <c r="A29" s="90"/>
      <c r="B29" s="90"/>
      <c r="C29" s="90"/>
      <c r="D29" s="90"/>
      <c r="E29" s="90"/>
      <c r="F29" s="90"/>
      <c r="G29" s="90"/>
      <c r="H29" s="90"/>
      <c r="I29" s="90"/>
      <c r="J29" s="90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文子 定金</cp:lastModifiedBy>
  <dcterms:created xsi:type="dcterms:W3CDTF">2020-09-18T03:10:57Z</dcterms:created>
  <dcterms:modified xsi:type="dcterms:W3CDTF">2023-10-23T05:08:23Z</dcterms:modified>
</cp:coreProperties>
</file>