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600" windowHeight="7665"/>
  </bookViews>
  <sheets>
    <sheet name="検証シート" sheetId="1" r:id="rId1"/>
    <sheet name="画像" sheetId="2" r:id="rId2"/>
    <sheet name="気づき" sheetId="3" r:id="rId3"/>
    <sheet name="検証終了通貨" sheetId="4" r:id="rId4"/>
  </sheets>
  <calcPr calcId="144525"/>
</workbook>
</file>

<file path=xl/sharedStrings.xml><?xml version="1.0" encoding="utf-8"?>
<sst xmlns="http://schemas.openxmlformats.org/spreadsheetml/2006/main" count="88">
  <si>
    <t>通貨ペア</t>
  </si>
  <si>
    <t>EURUSD</t>
  </si>
  <si>
    <t>時間足</t>
  </si>
  <si>
    <t>4H</t>
  </si>
  <si>
    <t>当初資金</t>
  </si>
  <si>
    <t>エントリー理由</t>
  </si>
  <si>
    <t>初期ﾚﾝｼﾞを抜けた後、FIB38.2以上＋BB2σ＋MACD弱体化</t>
  </si>
  <si>
    <t>決済理由</t>
  </si>
  <si>
    <t>FIBﾀｰｹﾞｯﾄ1.27/1.5/2.0で決済ｏｒ次のﾄﾚｲﾘﾝｸﾞｽﾄｯﾌﾟ(次のｴﾝﾄﾘｰor手の平で戻され手の平で押目で高値突破)</t>
  </si>
  <si>
    <t>No.</t>
  </si>
  <si>
    <t>エントリー</t>
  </si>
  <si>
    <r>
      <rPr>
        <b/>
        <sz val="11"/>
        <color theme="1"/>
        <rFont val="游ゴシック"/>
        <charset val="128"/>
      </rPr>
      <t>決済</t>
    </r>
    <r>
      <rPr>
        <b/>
        <sz val="9"/>
        <color theme="1"/>
        <rFont val="游ゴシック"/>
        <charset val="128"/>
      </rPr>
      <t>(利確:1.27~2, 損切:-1,引分:0)</t>
    </r>
  </si>
  <si>
    <t>残金（円)</t>
  </si>
  <si>
    <t>損失上限（リスク3%）</t>
  </si>
  <si>
    <t>損益額</t>
  </si>
  <si>
    <t>想定ｿﾞｰﾝ</t>
  </si>
  <si>
    <t>気付</t>
  </si>
  <si>
    <t>日付</t>
  </si>
  <si>
    <t>買い1／売り2</t>
  </si>
  <si>
    <t>ﾄﾚｲﾘｨﾝｸﾞ
ｽﾄｯﾌﾟ</t>
  </si>
  <si>
    <t>当初</t>
  </si>
  <si>
    <t>上昇ﾄﾚﾝﾄﾞ(戻FIB50)</t>
  </si>
  <si>
    <t>上昇ﾄﾚﾝﾄﾞ(戻のない相場)</t>
  </si>
  <si>
    <t>上昇ﾄﾚﾝﾄﾞの戻(FIB26.3付近)が反発(初期ﾚﾝｼﾞ？)</t>
  </si>
  <si>
    <t>初期ﾚﾝｼﾞ？内の戻(FIB38.2付近)が反発(ｴﾝﾄﾘｰ条件未達)</t>
  </si>
  <si>
    <t>初期ﾚﾝｼﾞ抵抗線(FIB26.3付近)をﾌﾞﾚｲｸ(下降ﾄﾚﾝﾄﾞ開始？)</t>
  </si>
  <si>
    <t>下昇ﾄﾚﾝﾄﾞが上昇ﾄﾚﾝﾄﾞのFIB38.2付近で反発</t>
  </si>
  <si>
    <t>『ﾄﾚﾝﾄﾞ転換したら上昇ﾄﾚﾝﾄﾞのFIB38.2付近で反発することが多い(笹田さん)』の通りになった</t>
  </si>
  <si>
    <t>下降ﾄﾚﾝﾄﾞ(戻FIB38.2)が初期ﾚﾝｼﾞ抵抗線と重複(ﾌｧｰｽﾄｽﾄﾗｲｸ？)</t>
  </si>
  <si>
    <t>下降ﾄﾚﾝﾄﾞが上昇ﾄﾚﾝﾄﾞのFIB50付近で反発</t>
  </si>
  <si>
    <t>下降ﾄﾚﾝﾄﾞ(戻FIB50)が初期ﾚﾝｼﾞ抵抗線で反発(ｴﾝﾄﾘｰ条件未達)</t>
  </si>
  <si>
    <t>下降ﾄﾚﾝﾄﾞ(戻FIB61.8-78.6の中間、初期ﾚﾝｼﾞ内)が反発(ｴﾝﾄﾘｰ条件未達)</t>
  </si>
  <si>
    <t>下降ﾄﾚﾝﾄﾞ(戻のない相場)</t>
  </si>
  <si>
    <t>下降ﾄﾚﾝﾄﾞが上昇ﾄﾚﾝﾄﾞのFIB78.6付近で反発</t>
  </si>
  <si>
    <t>～2021/4/29</t>
  </si>
  <si>
    <t>上昇ﾄﾚﾝﾄﾞのFIB78.6弱～26.3弱まで上昇(戻りの無相場)</t>
  </si>
  <si>
    <t>前回下降ﾄﾚﾝﾄﾞに対してはFIB61.8強の戻
今回上昇ﾄﾚﾝﾄﾞに対しては戻なし(FIB26.3以内)からFIB26.3以上の戻</t>
  </si>
  <si>
    <t>下降ﾄﾚﾝﾄﾞ(戻のない相場FIB23.6、FIB以外の条件は達成)</t>
  </si>
  <si>
    <t>本当は入っちゃ駄目</t>
  </si>
  <si>
    <t>2022/12/18～</t>
  </si>
  <si>
    <t>前回上昇ﾄﾚﾝﾄﾞのFIB23.6をｻﾎﾟｰﾄとしてﾚﾝｼﾞ形成
前回下降ﾄﾚﾝﾄﾞFIB78.6以上の戻⇒戻狙ﾘｾｯﾄ
今回上昇ﾄﾚﾝﾄﾞFIB23.6を突破し初期ﾚﾝｼﾞ形成</t>
  </si>
  <si>
    <t>ｴﾝﾄﾘｰ条件達成は物理的に不可能？</t>
  </si>
  <si>
    <t>今回上昇ﾄﾚﾝﾄﾞ初期ﾚﾝｼﾞｻﾎﾟｰﾄからFIB61.8以上の戻
初期ﾚﾝｼﾞ内でﾍｯﾄﾞｱﾝﾄﾞｼｮﾙﾀﾞｰを形成
前回と今回の上昇ﾄﾚﾝﾄﾞ天井で大きなWﾄｯﾌﾟを形成</t>
  </si>
  <si>
    <t>・下降ﾄﾚﾝﾄﾞ戻がFIB23.6～38.2で反発(初期ﾚﾝｼﾞor戻のない相場)
・前回上昇ﾄﾚﾝﾄﾞFIB78.6以上の戻⇒戻狙ﾘｾｯﾄ</t>
  </si>
  <si>
    <t>・下降ﾄﾚﾝﾄﾞが前回安値を突破して反発
　MACDもﾀﾞｲﾊﾞｰｼﾞｪﾝｽなし⇒初期ﾚﾝｼﾞ否定？</t>
  </si>
  <si>
    <t>・下降ﾄﾚﾝﾄﾞが前回安値を突破して反発
　MACDでﾀﾞｲﾊﾞｰｼﾞｪﾝｽあり⇒初期ﾚﾝｼ底値？</t>
  </si>
  <si>
    <t>・下降ﾄﾚﾝﾄﾞ戻がFIB38.2で反発(初期ﾚﾝｼﾞor戻のある相場)
※前回止められた高値付近で反発
※ｻｲﾝは出ず　</t>
  </si>
  <si>
    <t>・下降ﾄﾚﾝﾄﾞが底値と思われた安値を突破</t>
  </si>
  <si>
    <t>ﾀﾞｲﾊﾞｰｼﾞｪﾝｽを発生しながら底値を2回微更新　大きな反発？</t>
  </si>
  <si>
    <t>下降ﾄﾚﾝﾄﾞ戻(FIB23.6)が反発、戻のない相場</t>
  </si>
  <si>
    <t>下降ﾄﾚﾝﾄﾞ継続ﾚﾝｼﾞｻﾎﾟに戻り反転：絶好のﾌｧｰｽﾄｽﾄﾗｲｸだがｻｲﾝ出ず</t>
  </si>
  <si>
    <t>5分足まで落とせばｻｲﾝ出てた。</t>
  </si>
  <si>
    <t>下降ﾄﾚﾝﾄﾞ(戻のある相場)</t>
  </si>
  <si>
    <t>戻りのある相場だと継続ﾚﾝｼﾞorﾄﾚﾝﾄﾞ転換初期ﾚﾝｼﾞの可能性が出てくる</t>
  </si>
  <si>
    <t>継続ﾚﾝｼﾞﾌﾞﾚｲｸ後の戻り</t>
  </si>
  <si>
    <t>継続ﾚﾝｼﾞで、ﾄﾚﾝﾄﾞ押目やレンジﾌﾞﾚｲｸ戻（ﾌｧｰｽﾄｽﾄﾗｲｸ？）を狙うのが良さそう。</t>
  </si>
  <si>
    <t>勝数</t>
  </si>
  <si>
    <t>期間</t>
  </si>
  <si>
    <t>日</t>
  </si>
  <si>
    <t>負数</t>
  </si>
  <si>
    <t>利益率</t>
  </si>
  <si>
    <t>月利</t>
  </si>
  <si>
    <t>引分</t>
  </si>
  <si>
    <t>勝率</t>
  </si>
  <si>
    <t>EURUSD　4h足の検証結果（期間：2020.9.1～2023.10.10）</t>
  </si>
  <si>
    <t>＜補　足＞</t>
  </si>
  <si>
    <t>・水平ﾗｲﾝ(赤)：検証開始時の上昇ﾄﾚﾝﾄﾞのFIB</t>
  </si>
  <si>
    <t>・水平ﾗｲﾝ(黄)：検証開始後にﾄﾚﾝﾄﾞ転換(上昇⇒下降)。下降ﾄﾚﾝﾄﾞのFIB</t>
  </si>
  <si>
    <t>・検証用FIB(黄)：日足での検証結果</t>
  </si>
  <si>
    <t>＜検証期間全体表示(ｴﾝﾄﾘｰﾎﾟｲﾝﾄは拡大)＞</t>
  </si>
  <si>
    <t>＜気付き/質問＞</t>
  </si>
  <si>
    <t>①</t>
  </si>
  <si>
    <r>
      <rPr>
        <sz val="11"/>
        <color rgb="FF000000"/>
        <rFont val="ＭＳ Ｐゴシック"/>
        <charset val="128"/>
      </rPr>
      <t>MAﾙｰﾙだと、ﾄﾚﾝﾄﾞ転換や押目に対して初期段階でｴﾝﾄﾘｰ出来ることが殆どなかった。
ﾄﾚﾝﾄﾞ終盤やﾚﾝｼﾞ内でもｻｲﾝが出るため損切となるｹｰｽが多かった。
日足ではﾄﾚｰﾘﾝｸﾞｽﾄｯﾌﾟで利益を伸ばすことが出来(勝率</t>
    </r>
    <r>
      <rPr>
        <sz val="11"/>
        <color rgb="FFFF0000"/>
        <rFont val="ＭＳ Ｐゴシック"/>
        <charset val="128"/>
      </rPr>
      <t>17</t>
    </r>
    <r>
      <rPr>
        <sz val="11"/>
        <color rgb="FF000000"/>
        <rFont val="ＭＳ Ｐゴシック"/>
        <charset val="128"/>
      </rPr>
      <t>%)て月利最大となったが、4h足では勝率が</t>
    </r>
    <r>
      <rPr>
        <sz val="11"/>
        <color rgb="FFFF0000"/>
        <rFont val="ＭＳ Ｐゴシック"/>
        <charset val="128"/>
      </rPr>
      <t>3</t>
    </r>
    <r>
      <rPr>
        <sz val="11"/>
        <color rgb="FF000000"/>
        <rFont val="ＭＳ Ｐゴシック"/>
        <charset val="128"/>
      </rPr>
      <t xml:space="preserve">%まで低下して利益率も最悪の結果となった。
指値決済は日足でも4h足でも同じような勝率となったが、取引回数が増加したことで日足よりも4h足の月利が大きくなった。
</t>
    </r>
    <r>
      <rPr>
        <sz val="11"/>
        <color rgb="FFFF0000"/>
        <rFont val="ＭＳ Ｐゴシック"/>
        <charset val="128"/>
      </rPr>
      <t>指値決済1.5倍</t>
    </r>
    <r>
      <rPr>
        <sz val="11"/>
        <color rgb="FF000000"/>
        <rFont val="ＭＳ Ｐゴシック"/>
        <charset val="128"/>
      </rPr>
      <t>で</t>
    </r>
    <r>
      <rPr>
        <sz val="11"/>
        <color rgb="FFFF0000"/>
        <rFont val="ＭＳ Ｐゴシック"/>
        <charset val="128"/>
      </rPr>
      <t>1h足</t>
    </r>
    <r>
      <rPr>
        <sz val="11"/>
        <color rgb="FF000000"/>
        <rFont val="ＭＳ Ｐゴシック"/>
        <charset val="128"/>
      </rPr>
      <t>で運用すると、</t>
    </r>
    <r>
      <rPr>
        <sz val="11"/>
        <color rgb="FFFF0000"/>
        <rFont val="ＭＳ Ｐゴシック"/>
        <charset val="128"/>
      </rPr>
      <t>月利10%</t>
    </r>
    <r>
      <rPr>
        <sz val="11"/>
        <color rgb="FF000000"/>
        <rFont val="ＭＳ Ｐゴシック"/>
        <charset val="128"/>
      </rPr>
      <t>近く行く気がする。
改善検証を繰返すことで、より利益率を高めることが出来そうに感じた。
・日足で3年検証した結果(月利)：指値1.27倍</t>
    </r>
    <r>
      <rPr>
        <sz val="11"/>
        <color rgb="FFFF0000"/>
        <rFont val="ＭＳ Ｐゴシック"/>
        <charset val="128"/>
      </rPr>
      <t>0.29</t>
    </r>
    <r>
      <rPr>
        <sz val="11"/>
        <color rgb="FF000000"/>
        <rFont val="ＭＳ Ｐゴシック"/>
        <charset val="128"/>
      </rPr>
      <t>%(勝率</t>
    </r>
    <r>
      <rPr>
        <sz val="11"/>
        <color rgb="FFFF0000"/>
        <rFont val="ＭＳ Ｐゴシック"/>
        <charset val="128"/>
      </rPr>
      <t>53</t>
    </r>
    <r>
      <rPr>
        <sz val="11"/>
        <color rgb="FF000000"/>
        <rFont val="ＭＳ Ｐゴシック"/>
        <charset val="128"/>
      </rPr>
      <t>%)、指値1.5倍</t>
    </r>
    <r>
      <rPr>
        <sz val="11"/>
        <color rgb="FFFF0000"/>
        <rFont val="ＭＳ Ｐゴシック"/>
        <charset val="128"/>
      </rPr>
      <t>0.50</t>
    </r>
    <r>
      <rPr>
        <sz val="11"/>
        <color rgb="FF000000"/>
        <rFont val="ＭＳ Ｐゴシック"/>
        <charset val="128"/>
      </rPr>
      <t>%(勝率</t>
    </r>
    <r>
      <rPr>
        <sz val="11"/>
        <color rgb="FFFF0000"/>
        <rFont val="ＭＳ Ｐゴシック"/>
        <charset val="128"/>
      </rPr>
      <t>53</t>
    </r>
    <r>
      <rPr>
        <sz val="11"/>
        <color rgb="FF000000"/>
        <rFont val="ＭＳ Ｐゴシック"/>
        <charset val="128"/>
      </rPr>
      <t>%)、指値2倍</t>
    </r>
    <r>
      <rPr>
        <sz val="11"/>
        <color rgb="FFFF0000"/>
        <rFont val="ＭＳ Ｐゴシック"/>
        <charset val="128"/>
      </rPr>
      <t>0.14</t>
    </r>
    <r>
      <rPr>
        <sz val="11"/>
        <color rgb="FF000000"/>
        <rFont val="ＭＳ Ｐゴシック"/>
        <charset val="128"/>
      </rPr>
      <t>%(勝率</t>
    </r>
    <r>
      <rPr>
        <sz val="11"/>
        <color rgb="FFFF0000"/>
        <rFont val="ＭＳ Ｐゴシック"/>
        <charset val="128"/>
      </rPr>
      <t>37</t>
    </r>
    <r>
      <rPr>
        <sz val="11"/>
        <color rgb="FF000000"/>
        <rFont val="ＭＳ Ｐゴシック"/>
        <charset val="128"/>
      </rPr>
      <t>%)、ﾄﾚｲﾘﾝｸﾞｽﾄｯﾌﾟ</t>
    </r>
    <r>
      <rPr>
        <sz val="11"/>
        <color rgb="FFFF0000"/>
        <rFont val="ＭＳ Ｐゴシック"/>
        <charset val="128"/>
      </rPr>
      <t>3.57</t>
    </r>
    <r>
      <rPr>
        <sz val="11"/>
        <color rgb="FF000000"/>
        <rFont val="ＭＳ Ｐゴシック"/>
        <charset val="128"/>
      </rPr>
      <t>%(勝率</t>
    </r>
    <r>
      <rPr>
        <sz val="11"/>
        <color rgb="FFFF0000"/>
        <rFont val="ＭＳ Ｐゴシック"/>
        <charset val="128"/>
      </rPr>
      <t>17</t>
    </r>
    <r>
      <rPr>
        <sz val="11"/>
        <color rgb="FF000000"/>
        <rFont val="ＭＳ Ｐゴシック"/>
        <charset val="128"/>
      </rPr>
      <t>%)
・4h足で3年検証した結果(月利)：指値1.27倍</t>
    </r>
    <r>
      <rPr>
        <sz val="11"/>
        <color rgb="FFFF0000"/>
        <rFont val="ＭＳ Ｐゴシック"/>
        <charset val="128"/>
      </rPr>
      <t>4.25</t>
    </r>
    <r>
      <rPr>
        <sz val="11"/>
        <color rgb="FF000000"/>
        <rFont val="ＭＳ Ｐゴシック"/>
        <charset val="128"/>
      </rPr>
      <t>%(勝率</t>
    </r>
    <r>
      <rPr>
        <sz val="11"/>
        <color rgb="FFFF0000"/>
        <rFont val="ＭＳ Ｐゴシック"/>
        <charset val="128"/>
      </rPr>
      <t>58</t>
    </r>
    <r>
      <rPr>
        <sz val="11"/>
        <color rgb="FF000000"/>
        <rFont val="ＭＳ Ｐゴシック"/>
        <charset val="128"/>
      </rPr>
      <t>%)、指値1.5倍</t>
    </r>
    <r>
      <rPr>
        <sz val="11"/>
        <color rgb="FFFF0000"/>
        <rFont val="ＭＳ Ｐゴシック"/>
        <charset val="128"/>
      </rPr>
      <t>4.52</t>
    </r>
    <r>
      <rPr>
        <sz val="11"/>
        <color rgb="FF000000"/>
        <rFont val="ＭＳ Ｐゴシック"/>
        <charset val="128"/>
      </rPr>
      <t>%(勝率</t>
    </r>
    <r>
      <rPr>
        <sz val="11"/>
        <color rgb="FFFF0000"/>
        <rFont val="ＭＳ Ｐゴシック"/>
        <charset val="128"/>
      </rPr>
      <t>53</t>
    </r>
    <r>
      <rPr>
        <sz val="11"/>
        <color rgb="FF000000"/>
        <rFont val="ＭＳ Ｐゴシック"/>
        <charset val="128"/>
      </rPr>
      <t>%)、指値2倍</t>
    </r>
    <r>
      <rPr>
        <sz val="11"/>
        <color rgb="FFFF0000"/>
        <rFont val="ＭＳ Ｐゴシック"/>
        <charset val="128"/>
      </rPr>
      <t>1.60</t>
    </r>
    <r>
      <rPr>
        <sz val="11"/>
        <color rgb="FF000000"/>
        <rFont val="ＭＳ Ｐゴシック"/>
        <charset val="128"/>
      </rPr>
      <t>%(勝率</t>
    </r>
    <r>
      <rPr>
        <sz val="11"/>
        <color rgb="FFFF0000"/>
        <rFont val="ＭＳ Ｐゴシック"/>
        <charset val="128"/>
      </rPr>
      <t>39</t>
    </r>
    <r>
      <rPr>
        <sz val="11"/>
        <color rgb="FF000000"/>
        <rFont val="ＭＳ Ｐゴシック"/>
        <charset val="128"/>
      </rPr>
      <t>%)、ﾄﾚｲﾘﾝｸﾞｽﾄｯﾌﾟ</t>
    </r>
    <r>
      <rPr>
        <sz val="11"/>
        <color rgb="FFFF0000"/>
        <rFont val="ＭＳ Ｐゴシック"/>
        <charset val="128"/>
      </rPr>
      <t>-0.72</t>
    </r>
    <r>
      <rPr>
        <sz val="11"/>
        <color rgb="FF000000"/>
        <rFont val="ＭＳ Ｐゴシック"/>
        <charset val="128"/>
      </rPr>
      <t>%(勝率</t>
    </r>
    <r>
      <rPr>
        <sz val="11"/>
        <color rgb="FFFF0000"/>
        <rFont val="ＭＳ Ｐゴシック"/>
        <charset val="128"/>
      </rPr>
      <t>3</t>
    </r>
    <r>
      <rPr>
        <sz val="11"/>
        <color rgb="FF000000"/>
        <rFont val="ＭＳ Ｐゴシック"/>
        <charset val="128"/>
      </rPr>
      <t xml:space="preserve">%)
</t>
    </r>
  </si>
  <si>
    <t>②</t>
  </si>
  <si>
    <t>ﾄﾚﾝﾄﾞ転換点や押目転換点をとらえて、ﾄﾚｰﾘﾝｸﾞｽﾄｯﾌﾟで利益を伸ばせるようになると更に利益を見込める気がするため以下検証していきたい。
・MAではなく、FIBや主要な高値安値などのﾄﾚﾝﾄﾞ転換しそうな水平線でﾌﾟﾗｲｽｱｸｼｮﾝを行う。
・水平線で、Wﾄｯﾌﾟ/ﾍｯﾄﾞｱﾝﾄﾞｼｮﾙﾀﾞｰ/ﾀﾞﾌﾞﾙﾎﾞﾄﾑ/逆三尊/継続ﾚﾝｼﾞなどのﾄﾚﾝﾄﾞ転換/継続しそうな形が発生するのを待ってﾌﾟﾗｲｽｱｸｼｮﾝを行う。
 ※ﾄﾚﾝﾄﾞ転換や押目の天底/転換後の天底への急激な戻り/転換ﾚﾝｼﾞﾌﾞﾚｲｸ/ﾌﾞﾚｲｸ後のﾚﾝｼﾞ戻り
・ｻﾎﾟﾚｼﾞやﾎﾞﾘﾝｼﾞｬｰ2σでﾌﾟﾗｲｽｱｸｼｮﾝを行う。※MAはｻﾎﾟﾚｼﾞに対して良い位置でｼｸﾞﾅﾙ発生した時のみｴﾝﾄﾘｰする。
・PBだけだとｴﾝﾄﾘｰﾁｬﾝｽが限定されるため、合わせPB/EBなどのｴﾝﾄﾘｰｻｲﾝを増やす。
・ﾚｼﾞｻﾎﾟ到達したら下位足（1h足など）でｴﾝﾄﾘｰﾁｬﾝｽを伺う。
・ｴﾝﾄﾘｰｻｲﾝが出ても大きなﾄﾚﾝﾄﾞに逆行するｴﾝﾄﾘｰはするべきではない。
・ﾚｼﾞｻﾎﾟになりそうな価格間近でﾚｼﾞｻﾎﾟに向かってｴﾝﾄﾘｰしない。
・ﾚｼﾞｻﾎﾟ間近でﾚｼﾞｻﾎﾟから遠ざかる向きにｴﾝﾄﾘｰする。
・ﾁｬﾝｽが少なければ他の通貨ﾍﾟｱで取引する。
・MAﾙｰﾙは大きなﾄﾚﾝﾄﾞが出ている時に限定するとともに改良を模索する。
　1h足での運用とする。
　10MA/20MA両方の下で買PB出現⇒両MAを貫い上でｷｬﾝﾄﾞﾙｸﾛｰｽﾞ⇒ｷｬﾝﾄﾞﾙ高値ﾌﾞﾚｲｸでｴﾝﾄﾘｰ。
　10MA/20MA両方の上で売PB出現⇒両MAを貫い下でｷｬﾝﾄﾞﾙｸﾛｰｽﾞ⇒ｷｬﾝﾄﾞﾙ安値ﾌﾞﾚｲｸでｴﾝﾄﾘｰ。</t>
  </si>
  <si>
    <t>＜感　想＞</t>
  </si>
  <si>
    <t>初期ｿﾞｰﾝ形成や押目など、中々ﾄﾚｰﾄﾞのｷﾎﾝ通りにはいかないと感じた。
基本を意識しつつも、経験を踏まえた応用力を身に着ける必要性を痛感した。</t>
  </si>
  <si>
    <t>＜今　後＞</t>
  </si>
  <si>
    <t>MAﾙｰﾙについては、4h足の検証で1h足の検証結果がどうなるかｲﾒｰｼﾞを持つことが出来た。
ｽﾋﾟｰﾄﾞ優先で、1h足での検証を行うよりも、これまでの気付や/発展ﾙｰﾙを取り込んで新ﾙｰﾙを作成し検証したい。</t>
  </si>
  <si>
    <t>検証終了通貨</t>
  </si>
  <si>
    <t>ルール</t>
  </si>
  <si>
    <t>日足</t>
  </si>
  <si>
    <t>終了日</t>
  </si>
  <si>
    <t>4Ｈ足</t>
  </si>
  <si>
    <t>１Ｈ足</t>
  </si>
  <si>
    <t>PB</t>
  </si>
  <si>
    <t>EUR/USD</t>
  </si>
  <si>
    <t>〇</t>
  </si>
</sst>
</file>

<file path=xl/styles.xml><?xml version="1.0" encoding="utf-8"?>
<styleSheet xmlns="http://schemas.openxmlformats.org/spreadsheetml/2006/main">
  <numFmts count="11">
    <numFmt numFmtId="176" formatCode="_ * #,##0_ ;_ * \-#,##0_ ;_ * &quot;-&quot;??_ ;_ @_ "/>
    <numFmt numFmtId="177" formatCode="_-&quot;\&quot;* #,##0.00_-\ ;\-&quot;\&quot;* #,##0.00_-\ ;_-&quot;\&quot;* &quot;-&quot;??_-\ ;_-@_-"/>
    <numFmt numFmtId="178" formatCode="_-&quot;\&quot;* #,##0_-\ ;\-&quot;\&quot;* #,##0_-\ ;_-&quot;\&quot;* &quot;-&quot;??_-\ ;_-@_-"/>
    <numFmt numFmtId="179" formatCode="0.0000_ "/>
    <numFmt numFmtId="180" formatCode="yyyy&quot;年&quot;m&quot;月&quot;d&quot;日&quot;;@"/>
    <numFmt numFmtId="181" formatCode="#,##0_ "/>
    <numFmt numFmtId="182" formatCode="#,##0_);[Red]\(#,##0\)"/>
    <numFmt numFmtId="183" formatCode="yyyy/m/d;@"/>
    <numFmt numFmtId="184" formatCode="0_ "/>
    <numFmt numFmtId="185" formatCode="0.0_ "/>
    <numFmt numFmtId="186" formatCode="0.0%"/>
  </numFmts>
  <fonts count="40">
    <font>
      <sz val="11"/>
      <color theme="1"/>
      <name val="游ゴシック"/>
      <charset val="128"/>
      <scheme val="minor"/>
    </font>
    <font>
      <b/>
      <sz val="14"/>
      <color indexed="8"/>
      <name val="ＭＳ Ｐゴシック"/>
      <charset val="128"/>
    </font>
    <font>
      <sz val="14"/>
      <color indexed="8"/>
      <name val="ＭＳ Ｐゴシック"/>
      <charset val="128"/>
    </font>
    <font>
      <b/>
      <sz val="14"/>
      <color rgb="FFFF0000"/>
      <name val="ＭＳ Ｐゴシック"/>
      <charset val="128"/>
    </font>
    <font>
      <sz val="14"/>
      <color rgb="FFFF0000"/>
      <name val="ＭＳ Ｐゴシック"/>
      <charset val="128"/>
    </font>
    <font>
      <sz val="11"/>
      <color indexed="8"/>
      <name val="ＭＳ Ｐゴシック"/>
      <charset val="128"/>
    </font>
    <font>
      <b/>
      <sz val="11"/>
      <color indexed="8"/>
      <name val="ＭＳ Ｐゴシック"/>
      <charset val="128"/>
    </font>
    <font>
      <sz val="11"/>
      <color rgb="FF000000"/>
      <name val="ＭＳ Ｐゴシック"/>
      <charset val="128"/>
    </font>
    <font>
      <b/>
      <sz val="20"/>
      <color indexed="8"/>
      <name val="ＭＳ Ｐゴシック"/>
      <charset val="128"/>
    </font>
    <font>
      <sz val="20"/>
      <color indexed="8"/>
      <name val="ＭＳ Ｐゴシック"/>
      <charset val="128"/>
    </font>
    <font>
      <sz val="11"/>
      <color rgb="FFFF0000"/>
      <name val="游ゴシック"/>
      <charset val="128"/>
      <scheme val="minor"/>
    </font>
    <font>
      <sz val="11"/>
      <name val="游ゴシック"/>
      <charset val="128"/>
      <scheme val="minor"/>
    </font>
    <font>
      <b/>
      <sz val="11"/>
      <color theme="1"/>
      <name val="游ゴシック"/>
      <charset val="128"/>
      <scheme val="minor"/>
    </font>
    <font>
      <b/>
      <sz val="9"/>
      <color theme="1"/>
      <name val="游ゴシック"/>
      <charset val="128"/>
      <scheme val="minor"/>
    </font>
    <font>
      <b/>
      <sz val="10"/>
      <color theme="1"/>
      <name val="游ゴシック"/>
      <charset val="128"/>
      <scheme val="minor"/>
    </font>
    <font>
      <b/>
      <sz val="11"/>
      <color rgb="FFFF0000"/>
      <name val="游ゴシック"/>
      <charset val="128"/>
      <scheme val="minor"/>
    </font>
    <font>
      <b/>
      <sz val="11"/>
      <name val="游ゴシック"/>
      <charset val="128"/>
      <scheme val="minor"/>
    </font>
    <font>
      <sz val="11"/>
      <color theme="0"/>
      <name val="游ゴシック"/>
      <charset val="0"/>
      <scheme val="minor"/>
    </font>
    <font>
      <sz val="11"/>
      <color theme="1"/>
      <name val="游ゴシック"/>
      <charset val="0"/>
      <scheme val="minor"/>
    </font>
    <font>
      <sz val="11"/>
      <color rgb="FFFA7D00"/>
      <name val="游ゴシック"/>
      <charset val="0"/>
      <scheme val="minor"/>
    </font>
    <font>
      <b/>
      <sz val="11"/>
      <color theme="1"/>
      <name val="游ゴシック"/>
      <charset val="0"/>
      <scheme val="minor"/>
    </font>
    <font>
      <b/>
      <sz val="18"/>
      <color theme="3"/>
      <name val="游ゴシック"/>
      <charset val="134"/>
      <scheme val="minor"/>
    </font>
    <font>
      <sz val="11"/>
      <color rgb="FF006100"/>
      <name val="游ゴシック"/>
      <charset val="0"/>
      <scheme val="minor"/>
    </font>
    <font>
      <sz val="11"/>
      <color theme="1"/>
      <name val="游ゴシック"/>
      <charset val="134"/>
      <scheme val="minor"/>
    </font>
    <font>
      <b/>
      <sz val="11"/>
      <color theme="3"/>
      <name val="游ゴシック"/>
      <charset val="134"/>
      <scheme val="minor"/>
    </font>
    <font>
      <u/>
      <sz val="11"/>
      <color rgb="FF800080"/>
      <name val="游ゴシック"/>
      <charset val="0"/>
      <scheme val="minor"/>
    </font>
    <font>
      <sz val="11"/>
      <color rgb="FF9C6500"/>
      <name val="游ゴシック"/>
      <charset val="0"/>
      <scheme val="minor"/>
    </font>
    <font>
      <sz val="11"/>
      <color rgb="FF3F3F76"/>
      <name val="游ゴシック"/>
      <charset val="0"/>
      <scheme val="minor"/>
    </font>
    <font>
      <sz val="11"/>
      <color rgb="FF9C0006"/>
      <name val="游ゴシック"/>
      <charset val="0"/>
      <scheme val="minor"/>
    </font>
    <font>
      <b/>
      <sz val="13"/>
      <color theme="3"/>
      <name val="游ゴシック"/>
      <charset val="134"/>
      <scheme val="minor"/>
    </font>
    <font>
      <i/>
      <sz val="11"/>
      <color rgb="FF7F7F7F"/>
      <name val="游ゴシック"/>
      <charset val="0"/>
      <scheme val="minor"/>
    </font>
    <font>
      <b/>
      <sz val="11"/>
      <color rgb="FF3F3F3F"/>
      <name val="游ゴシック"/>
      <charset val="0"/>
      <scheme val="minor"/>
    </font>
    <font>
      <u/>
      <sz val="11"/>
      <color rgb="FF0000FF"/>
      <name val="游ゴシック"/>
      <charset val="0"/>
      <scheme val="minor"/>
    </font>
    <font>
      <sz val="11"/>
      <color rgb="FFFF0000"/>
      <name val="游ゴシック"/>
      <charset val="0"/>
      <scheme val="minor"/>
    </font>
    <font>
      <b/>
      <sz val="11"/>
      <color rgb="FFFFFFFF"/>
      <name val="游ゴシック"/>
      <charset val="0"/>
      <scheme val="minor"/>
    </font>
    <font>
      <b/>
      <sz val="15"/>
      <color theme="3"/>
      <name val="游ゴシック"/>
      <charset val="134"/>
      <scheme val="minor"/>
    </font>
    <font>
      <b/>
      <sz val="11"/>
      <color rgb="FFFA7D00"/>
      <name val="游ゴシック"/>
      <charset val="0"/>
      <scheme val="minor"/>
    </font>
    <font>
      <sz val="11"/>
      <color rgb="FFFF0000"/>
      <name val="ＭＳ Ｐゴシック"/>
      <charset val="128"/>
    </font>
    <font>
      <b/>
      <sz val="11"/>
      <color theme="1"/>
      <name val="游ゴシック"/>
      <charset val="128"/>
    </font>
    <font>
      <b/>
      <sz val="9"/>
      <color theme="1"/>
      <name val="游ゴシック"/>
      <charset val="128"/>
    </font>
  </fonts>
  <fills count="34">
    <fill>
      <patternFill patternType="none"/>
    </fill>
    <fill>
      <patternFill patternType="gray125"/>
    </fill>
    <fill>
      <patternFill patternType="solid">
        <fgColor theme="8" tint="0.399975585192419"/>
        <bgColor indexed="64"/>
      </patternFill>
    </fill>
    <fill>
      <patternFill patternType="solid">
        <fgColor rgb="FFFFFF00"/>
        <bgColor indexed="64"/>
      </patternFill>
    </fill>
    <fill>
      <patternFill patternType="solid">
        <fgColor theme="8"/>
        <bgColor indexed="64"/>
      </patternFill>
    </fill>
    <fill>
      <patternFill patternType="solid">
        <fgColor theme="6"/>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rgb="FFC6EFCE"/>
        <bgColor indexed="64"/>
      </patternFill>
    </fill>
    <fill>
      <patternFill patternType="solid">
        <fgColor theme="9" tint="0.399975585192419"/>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6" tint="0.399975585192419"/>
        <bgColor indexed="64"/>
      </patternFill>
    </fill>
    <fill>
      <patternFill patternType="solid">
        <fgColor theme="4"/>
        <bgColor indexed="64"/>
      </patternFill>
    </fill>
    <fill>
      <patternFill patternType="solid">
        <fgColor rgb="FFFFEB9C"/>
        <bgColor indexed="64"/>
      </patternFill>
    </fill>
    <fill>
      <patternFill patternType="solid">
        <fgColor rgb="FFFFCC99"/>
        <bgColor indexed="64"/>
      </patternFill>
    </fill>
    <fill>
      <patternFill patternType="solid">
        <fgColor rgb="FFFFFFCC"/>
        <bgColor indexed="64"/>
      </patternFill>
    </fill>
    <fill>
      <patternFill patternType="solid">
        <fgColor theme="6" tint="0.599993896298105"/>
        <bgColor indexed="64"/>
      </patternFill>
    </fill>
    <fill>
      <patternFill patternType="solid">
        <fgColor rgb="FFFFC7CE"/>
        <bgColor indexed="64"/>
      </patternFill>
    </fill>
    <fill>
      <patternFill patternType="solid">
        <fgColor theme="9"/>
        <bgColor indexed="64"/>
      </patternFill>
    </fill>
    <fill>
      <patternFill patternType="solid">
        <fgColor theme="9" tint="0.599993896298105"/>
        <bgColor indexed="64"/>
      </patternFill>
    </fill>
    <fill>
      <patternFill patternType="solid">
        <fgColor rgb="FFF2F2F2"/>
        <bgColor indexed="64"/>
      </patternFill>
    </fill>
    <fill>
      <patternFill patternType="solid">
        <fgColor theme="5"/>
        <bgColor indexed="64"/>
      </patternFill>
    </fill>
    <fill>
      <patternFill patternType="solid">
        <fgColor theme="7"/>
        <bgColor indexed="64"/>
      </patternFill>
    </fill>
    <fill>
      <patternFill patternType="solid">
        <fgColor theme="5" tint="0.399975585192419"/>
        <bgColor indexed="64"/>
      </patternFill>
    </fill>
    <fill>
      <patternFill patternType="solid">
        <fgColor rgb="FFA5A5A5"/>
        <bgColor indexed="64"/>
      </patternFill>
    </fill>
    <fill>
      <patternFill patternType="solid">
        <fgColor theme="5" tint="0.599993896298105"/>
        <bgColor indexed="64"/>
      </patternFill>
    </fill>
    <fill>
      <patternFill patternType="solid">
        <fgColor theme="5" tint="0.799981688894314"/>
        <bgColor indexed="64"/>
      </patternFill>
    </fill>
  </fills>
  <borders count="25">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medium">
        <color auto="1"/>
      </bottom>
      <diagonal/>
    </border>
    <border>
      <left style="medium">
        <color auto="1"/>
      </left>
      <right style="medium">
        <color auto="1"/>
      </right>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bottom/>
      <diagonal/>
    </border>
    <border>
      <left style="medium">
        <color auto="1"/>
      </left>
      <right style="medium">
        <color auto="1"/>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bottom style="double">
        <color rgb="FFFF8001"/>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38" fontId="0" fillId="0" borderId="0" applyFont="0" applyFill="0" applyBorder="0" applyAlignment="0" applyProtection="0">
      <alignment vertical="center"/>
    </xf>
    <xf numFmtId="0" fontId="27" fillId="21" borderId="19" applyNumberFormat="0" applyAlignment="0" applyProtection="0">
      <alignment vertical="center"/>
    </xf>
    <xf numFmtId="176" fontId="23" fillId="0" borderId="0" applyFont="0" applyFill="0" applyBorder="0" applyAlignment="0" applyProtection="0">
      <alignment vertical="center"/>
    </xf>
    <xf numFmtId="177" fontId="23" fillId="0" borderId="0" applyFont="0" applyFill="0" applyBorder="0" applyAlignment="0" applyProtection="0">
      <alignment vertical="center"/>
    </xf>
    <xf numFmtId="0" fontId="18" fillId="16" borderId="0" applyNumberFormat="0" applyBorder="0" applyAlignment="0" applyProtection="0">
      <alignment vertical="center"/>
    </xf>
    <xf numFmtId="178" fontId="23" fillId="0" borderId="0" applyFont="0" applyFill="0" applyBorder="0" applyAlignment="0" applyProtection="0">
      <alignment vertical="center"/>
    </xf>
    <xf numFmtId="0" fontId="18" fillId="7" borderId="0" applyNumberFormat="0" applyBorder="0" applyAlignment="0" applyProtection="0">
      <alignment vertical="center"/>
    </xf>
    <xf numFmtId="0" fontId="23" fillId="22" borderId="20" applyNumberFormat="0" applyFont="0" applyAlignment="0" applyProtection="0">
      <alignment vertical="center"/>
    </xf>
    <xf numFmtId="9" fontId="0" fillId="0" borderId="0" applyFont="0" applyFill="0" applyBorder="0" applyAlignment="0" applyProtection="0">
      <alignment vertical="center"/>
    </xf>
    <xf numFmtId="0" fontId="32" fillId="0" borderId="0" applyNumberFormat="0" applyFill="0" applyBorder="0" applyAlignment="0" applyProtection="0">
      <alignment vertical="center"/>
    </xf>
    <xf numFmtId="0" fontId="17" fillId="28" borderId="0" applyNumberFormat="0" applyBorder="0" applyAlignment="0" applyProtection="0">
      <alignment vertical="center"/>
    </xf>
    <xf numFmtId="0" fontId="25" fillId="0" borderId="0" applyNumberFormat="0" applyFill="0" applyBorder="0" applyAlignment="0" applyProtection="0">
      <alignment vertical="center"/>
    </xf>
    <xf numFmtId="0" fontId="22" fillId="12" borderId="0" applyNumberFormat="0" applyBorder="0" applyAlignment="0" applyProtection="0">
      <alignment vertical="center"/>
    </xf>
    <xf numFmtId="0" fontId="33" fillId="0" borderId="0" applyNumberFormat="0" applyFill="0" applyBorder="0" applyAlignment="0" applyProtection="0">
      <alignment vertical="center"/>
    </xf>
    <xf numFmtId="0" fontId="19" fillId="0" borderId="17" applyNumberFormat="0" applyFill="0" applyAlignment="0" applyProtection="0">
      <alignment vertical="center"/>
    </xf>
    <xf numFmtId="0" fontId="21"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7" fillId="25" borderId="0" applyNumberFormat="0" applyBorder="0" applyAlignment="0" applyProtection="0">
      <alignment vertical="center"/>
    </xf>
    <xf numFmtId="0" fontId="31" fillId="27" borderId="23" applyNumberFormat="0" applyAlignment="0" applyProtection="0">
      <alignment vertical="center"/>
    </xf>
    <xf numFmtId="0" fontId="35" fillId="0" borderId="21" applyNumberFormat="0" applyFill="0" applyAlignment="0" applyProtection="0">
      <alignment vertical="center"/>
    </xf>
    <xf numFmtId="0" fontId="29" fillId="0" borderId="21" applyNumberFormat="0" applyFill="0" applyAlignment="0" applyProtection="0">
      <alignment vertical="center"/>
    </xf>
    <xf numFmtId="0" fontId="36" fillId="27" borderId="19" applyNumberFormat="0" applyAlignment="0" applyProtection="0">
      <alignment vertical="center"/>
    </xf>
    <xf numFmtId="0" fontId="24" fillId="0" borderId="22" applyNumberFormat="0" applyFill="0" applyAlignment="0" applyProtection="0">
      <alignment vertical="center"/>
    </xf>
    <xf numFmtId="0" fontId="24" fillId="0" borderId="0" applyNumberFormat="0" applyFill="0" applyBorder="0" applyAlignment="0" applyProtection="0">
      <alignment vertical="center"/>
    </xf>
    <xf numFmtId="0" fontId="17" fillId="2" borderId="0" applyNumberFormat="0" applyBorder="0" applyAlignment="0" applyProtection="0">
      <alignment vertical="center"/>
    </xf>
    <xf numFmtId="0" fontId="34" fillId="31" borderId="24" applyNumberFormat="0" applyAlignment="0" applyProtection="0">
      <alignment vertical="center"/>
    </xf>
    <xf numFmtId="0" fontId="18" fillId="11" borderId="0" applyNumberFormat="0" applyBorder="0" applyAlignment="0" applyProtection="0">
      <alignment vertical="center"/>
    </xf>
    <xf numFmtId="0" fontId="20" fillId="0" borderId="18" applyNumberFormat="0" applyFill="0" applyAlignment="0" applyProtection="0">
      <alignment vertical="center"/>
    </xf>
    <xf numFmtId="0" fontId="28" fillId="24" borderId="0" applyNumberFormat="0" applyBorder="0" applyAlignment="0" applyProtection="0">
      <alignment vertical="center"/>
    </xf>
    <xf numFmtId="0" fontId="26" fillId="20" borderId="0" applyNumberFormat="0" applyBorder="0" applyAlignment="0" applyProtection="0">
      <alignment vertical="center"/>
    </xf>
    <xf numFmtId="0" fontId="17" fillId="19" borderId="0" applyNumberFormat="0" applyBorder="0" applyAlignment="0" applyProtection="0">
      <alignment vertical="center"/>
    </xf>
    <xf numFmtId="0" fontId="18" fillId="6" borderId="0" applyNumberFormat="0" applyBorder="0" applyAlignment="0" applyProtection="0">
      <alignment vertical="center"/>
    </xf>
    <xf numFmtId="0" fontId="18" fillId="10" borderId="0" applyNumberFormat="0" applyBorder="0" applyAlignment="0" applyProtection="0">
      <alignment vertical="center"/>
    </xf>
    <xf numFmtId="0" fontId="17" fillId="15" borderId="0" applyNumberFormat="0" applyBorder="0" applyAlignment="0" applyProtection="0">
      <alignment vertical="center"/>
    </xf>
    <xf numFmtId="0" fontId="18" fillId="33" borderId="0" applyNumberFormat="0" applyBorder="0" applyAlignment="0" applyProtection="0">
      <alignment vertical="center"/>
    </xf>
    <xf numFmtId="0" fontId="18" fillId="32" borderId="0" applyNumberFormat="0" applyBorder="0" applyAlignment="0" applyProtection="0">
      <alignment vertical="center"/>
    </xf>
    <xf numFmtId="0" fontId="18" fillId="9" borderId="0" applyNumberFormat="0" applyBorder="0" applyAlignment="0" applyProtection="0">
      <alignment vertical="center"/>
    </xf>
    <xf numFmtId="0" fontId="17" fillId="30" borderId="0" applyNumberFormat="0" applyBorder="0" applyAlignment="0" applyProtection="0">
      <alignment vertical="center"/>
    </xf>
    <xf numFmtId="0" fontId="17" fillId="5" borderId="0" applyNumberFormat="0" applyBorder="0" applyAlignment="0" applyProtection="0">
      <alignment vertical="center"/>
    </xf>
    <xf numFmtId="0" fontId="18" fillId="14" borderId="0" applyNumberFormat="0" applyBorder="0" applyAlignment="0" applyProtection="0">
      <alignment vertical="center"/>
    </xf>
    <xf numFmtId="0" fontId="18" fillId="23" borderId="0" applyNumberFormat="0" applyBorder="0" applyAlignment="0" applyProtection="0">
      <alignment vertical="center"/>
    </xf>
    <xf numFmtId="0" fontId="17" fillId="18" borderId="0" applyNumberFormat="0" applyBorder="0" applyAlignment="0" applyProtection="0">
      <alignment vertical="center"/>
    </xf>
    <xf numFmtId="0" fontId="17" fillId="29" borderId="0" applyNumberFormat="0" applyBorder="0" applyAlignment="0" applyProtection="0">
      <alignment vertical="center"/>
    </xf>
    <xf numFmtId="0" fontId="18" fillId="17" borderId="0" applyNumberFormat="0" applyBorder="0" applyAlignment="0" applyProtection="0">
      <alignment vertical="center"/>
    </xf>
    <xf numFmtId="0" fontId="17" fillId="8" borderId="0" applyNumberFormat="0" applyBorder="0" applyAlignment="0" applyProtection="0">
      <alignment vertical="center"/>
    </xf>
    <xf numFmtId="0" fontId="17" fillId="4" borderId="0" applyNumberFormat="0" applyBorder="0" applyAlignment="0" applyProtection="0">
      <alignment vertical="center"/>
    </xf>
    <xf numFmtId="0" fontId="18" fillId="26" borderId="0" applyNumberFormat="0" applyBorder="0" applyAlignment="0" applyProtection="0">
      <alignment vertical="center"/>
    </xf>
    <xf numFmtId="0" fontId="17" fillId="13" borderId="0" applyNumberFormat="0" applyBorder="0" applyAlignment="0" applyProtection="0">
      <alignment vertical="center"/>
    </xf>
    <xf numFmtId="0" fontId="5" fillId="0" borderId="0">
      <alignment vertical="center"/>
    </xf>
  </cellStyleXfs>
  <cellXfs count="181">
    <xf numFmtId="0" fontId="0" fillId="0" borderId="0" xfId="0">
      <alignment vertical="center"/>
    </xf>
    <xf numFmtId="0" fontId="1" fillId="0" borderId="0" xfId="0" applyFont="1" applyAlignment="1">
      <alignment horizontal="left" vertical="center"/>
    </xf>
    <xf numFmtId="0" fontId="2" fillId="0" borderId="0" xfId="0" applyFont="1">
      <alignment vertical="center"/>
    </xf>
    <xf numFmtId="0" fontId="2" fillId="0" borderId="0" xfId="0" applyFont="1" applyAlignment="1">
      <alignment horizontal="center" vertical="center"/>
    </xf>
    <xf numFmtId="0" fontId="3" fillId="0" borderId="0" xfId="0" applyFont="1" applyAlignment="1">
      <alignment horizontal="center" vertical="center"/>
    </xf>
    <xf numFmtId="0" fontId="1" fillId="0" borderId="0" xfId="0" applyFont="1" applyAlignment="1">
      <alignment horizontal="center" vertical="center"/>
    </xf>
    <xf numFmtId="0" fontId="1"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1" fillId="0" borderId="1" xfId="0" applyFont="1" applyBorder="1" applyAlignment="1">
      <alignment horizontal="center" vertical="center"/>
    </xf>
    <xf numFmtId="180" fontId="4" fillId="0" borderId="1" xfId="0" applyNumberFormat="1" applyFont="1" applyBorder="1" applyAlignment="1">
      <alignment horizontal="center" vertical="center" shrinkToFit="1"/>
    </xf>
    <xf numFmtId="14" fontId="3" fillId="0" borderId="1" xfId="0" applyNumberFormat="1" applyFont="1" applyBorder="1" applyAlignment="1">
      <alignment horizontal="center" vertical="center"/>
    </xf>
    <xf numFmtId="0" fontId="3" fillId="0" borderId="1" xfId="0" applyFont="1" applyBorder="1" applyAlignment="1">
      <alignment horizontal="center" vertical="center"/>
    </xf>
    <xf numFmtId="0" fontId="5" fillId="0" borderId="0" xfId="49">
      <alignment vertical="center"/>
    </xf>
    <xf numFmtId="0" fontId="6" fillId="0" borderId="0" xfId="49" applyFont="1">
      <alignment vertical="center"/>
    </xf>
    <xf numFmtId="0" fontId="5" fillId="0" borderId="0" xfId="49" applyAlignment="1">
      <alignment horizontal="right" vertical="top"/>
    </xf>
    <xf numFmtId="0" fontId="7" fillId="0" borderId="0" xfId="49" applyFont="1" applyAlignment="1">
      <alignment vertical="top" wrapText="1"/>
    </xf>
    <xf numFmtId="179" fontId="5" fillId="0" borderId="0" xfId="49" applyNumberFormat="1" applyAlignment="1">
      <alignment wrapText="1"/>
    </xf>
    <xf numFmtId="0" fontId="5" fillId="0" borderId="0" xfId="49" applyAlignment="1">
      <alignment vertical="top" wrapText="1"/>
    </xf>
    <xf numFmtId="179" fontId="5" fillId="0" borderId="0" xfId="49" applyNumberFormat="1" applyAlignment="1">
      <alignment vertical="top" wrapText="1"/>
    </xf>
    <xf numFmtId="0" fontId="8" fillId="0" borderId="0" xfId="49" applyFont="1">
      <alignment vertical="center"/>
    </xf>
    <xf numFmtId="0" fontId="9" fillId="0" borderId="0" xfId="49" applyFont="1">
      <alignment vertical="center"/>
    </xf>
    <xf numFmtId="0" fontId="5" fillId="0" borderId="0" xfId="49" applyFont="1">
      <alignment vertical="center"/>
    </xf>
    <xf numFmtId="0" fontId="0" fillId="3" borderId="0" xfId="0" applyFill="1">
      <alignment vertical="center"/>
    </xf>
    <xf numFmtId="0" fontId="0" fillId="0" borderId="0" xfId="0" applyFill="1">
      <alignment vertical="center"/>
    </xf>
    <xf numFmtId="0" fontId="10" fillId="0" borderId="0" xfId="0" applyFont="1">
      <alignment vertical="center"/>
    </xf>
    <xf numFmtId="0" fontId="11" fillId="0" borderId="0" xfId="0" applyFont="1">
      <alignment vertical="center"/>
    </xf>
    <xf numFmtId="0" fontId="12" fillId="0" borderId="0" xfId="0" applyFont="1">
      <alignment vertical="center"/>
    </xf>
    <xf numFmtId="181" fontId="0" fillId="0" borderId="0" xfId="0" applyNumberFormat="1">
      <alignment vertical="center"/>
    </xf>
    <xf numFmtId="0" fontId="12" fillId="0" borderId="2" xfId="0" applyFont="1" applyBorder="1">
      <alignment vertical="center"/>
    </xf>
    <xf numFmtId="0" fontId="13"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center" vertical="center"/>
    </xf>
    <xf numFmtId="0" fontId="12" fillId="0" borderId="7" xfId="0" applyFont="1" applyBorder="1">
      <alignment vertical="center"/>
    </xf>
    <xf numFmtId="0" fontId="13" fillId="0" borderId="7" xfId="0" applyFont="1" applyBorder="1">
      <alignment vertical="center"/>
    </xf>
    <xf numFmtId="0" fontId="12" fillId="0" borderId="6" xfId="0" applyFont="1" applyBorder="1">
      <alignment vertical="center"/>
    </xf>
    <xf numFmtId="0" fontId="12" fillId="0" borderId="8" xfId="0" applyFont="1" applyBorder="1">
      <alignment vertical="center"/>
    </xf>
    <xf numFmtId="0" fontId="14" fillId="0" borderId="9" xfId="0" applyFont="1" applyBorder="1" applyAlignment="1">
      <alignment horizontal="center" vertical="center" wrapText="1"/>
    </xf>
    <xf numFmtId="0" fontId="0" fillId="0" borderId="10" xfId="0" applyFont="1" applyBorder="1">
      <alignment vertical="center"/>
    </xf>
    <xf numFmtId="0" fontId="0" fillId="0" borderId="10" xfId="0" applyBorder="1">
      <alignment vertical="center"/>
    </xf>
    <xf numFmtId="0" fontId="0" fillId="0" borderId="10" xfId="0" applyBorder="1" applyAlignment="1">
      <alignment horizontal="center" vertical="center"/>
    </xf>
    <xf numFmtId="0" fontId="12" fillId="0" borderId="9" xfId="0" applyFont="1" applyBorder="1">
      <alignment vertical="center"/>
    </xf>
    <xf numFmtId="182" fontId="0" fillId="0" borderId="6" xfId="0" applyNumberFormat="1" applyFont="1" applyBorder="1">
      <alignment vertical="center"/>
    </xf>
    <xf numFmtId="0" fontId="0" fillId="0" borderId="11" xfId="0" applyBorder="1">
      <alignment vertical="center"/>
    </xf>
    <xf numFmtId="183" fontId="0" fillId="0" borderId="2" xfId="0" applyNumberFormat="1" applyBorder="1">
      <alignment vertical="center"/>
    </xf>
    <xf numFmtId="0" fontId="0" fillId="0" borderId="3" xfId="0" applyBorder="1" applyAlignment="1">
      <alignment horizontal="center" vertical="center"/>
    </xf>
    <xf numFmtId="0" fontId="11" fillId="0" borderId="3" xfId="0" applyNumberFormat="1" applyFont="1" applyBorder="1">
      <alignment vertical="center"/>
    </xf>
    <xf numFmtId="0" fontId="11" fillId="0" borderId="4" xfId="0" applyNumberFormat="1" applyFont="1" applyBorder="1">
      <alignment vertical="center"/>
    </xf>
    <xf numFmtId="184" fontId="11" fillId="0" borderId="5" xfId="0" applyNumberFormat="1" applyFont="1" applyFill="1" applyBorder="1">
      <alignment vertical="center"/>
    </xf>
    <xf numFmtId="182" fontId="0" fillId="0" borderId="0" xfId="0" applyNumberFormat="1" applyBorder="1">
      <alignment vertical="center"/>
    </xf>
    <xf numFmtId="0" fontId="0" fillId="3" borderId="11" xfId="0" applyFill="1" applyBorder="1">
      <alignment vertical="center"/>
    </xf>
    <xf numFmtId="183" fontId="0" fillId="3" borderId="12" xfId="0" applyNumberFormat="1" applyFill="1" applyBorder="1">
      <alignment vertical="center"/>
    </xf>
    <xf numFmtId="0" fontId="0" fillId="3" borderId="11" xfId="0" applyFill="1" applyBorder="1" applyAlignment="1">
      <alignment horizontal="center" vertical="center"/>
    </xf>
    <xf numFmtId="0" fontId="11" fillId="3" borderId="11" xfId="0" applyNumberFormat="1" applyFont="1" applyFill="1" applyBorder="1">
      <alignment vertical="center"/>
    </xf>
    <xf numFmtId="0" fontId="11" fillId="3" borderId="0" xfId="0" applyNumberFormat="1" applyFont="1" applyFill="1" applyBorder="1">
      <alignment vertical="center"/>
    </xf>
    <xf numFmtId="184" fontId="11" fillId="3" borderId="13" xfId="0" applyNumberFormat="1" applyFont="1" applyFill="1" applyBorder="1">
      <alignment vertical="center"/>
    </xf>
    <xf numFmtId="182" fontId="0" fillId="3" borderId="0" xfId="0" applyNumberFormat="1" applyFill="1" applyBorder="1">
      <alignment vertical="center"/>
    </xf>
    <xf numFmtId="0" fontId="0" fillId="0" borderId="11" xfId="0" applyFill="1" applyBorder="1">
      <alignment vertical="center"/>
    </xf>
    <xf numFmtId="183" fontId="15" fillId="0" borderId="12" xfId="0" applyNumberFormat="1" applyFont="1" applyBorder="1">
      <alignment vertical="center"/>
    </xf>
    <xf numFmtId="0" fontId="0" fillId="0" borderId="11" xfId="0" applyFill="1" applyBorder="1" applyAlignment="1">
      <alignment horizontal="center" vertical="center"/>
    </xf>
    <xf numFmtId="0" fontId="11" fillId="0" borderId="11" xfId="0" applyNumberFormat="1" applyFont="1" applyFill="1" applyBorder="1">
      <alignment vertical="center"/>
    </xf>
    <xf numFmtId="0" fontId="11" fillId="0" borderId="0" xfId="0" applyNumberFormat="1" applyFont="1" applyFill="1" applyBorder="1">
      <alignment vertical="center"/>
    </xf>
    <xf numFmtId="184" fontId="11" fillId="0" borderId="13" xfId="0" applyNumberFormat="1" applyFont="1" applyFill="1" applyBorder="1">
      <alignment vertical="center"/>
    </xf>
    <xf numFmtId="182" fontId="0" fillId="0" borderId="0" xfId="0" applyNumberFormat="1" applyFill="1" applyBorder="1">
      <alignment vertical="center"/>
    </xf>
    <xf numFmtId="183" fontId="11" fillId="0" borderId="12" xfId="0" applyNumberFormat="1" applyFont="1" applyBorder="1">
      <alignment vertical="center"/>
    </xf>
    <xf numFmtId="0" fontId="0" fillId="0" borderId="11" xfId="0" applyBorder="1" applyAlignment="1">
      <alignment horizontal="center" vertical="center"/>
    </xf>
    <xf numFmtId="183" fontId="11" fillId="3" borderId="12" xfId="0" applyNumberFormat="1" applyFont="1" applyFill="1" applyBorder="1">
      <alignment vertical="center"/>
    </xf>
    <xf numFmtId="185" fontId="11" fillId="3" borderId="13" xfId="0" applyNumberFormat="1" applyFont="1" applyFill="1" applyBorder="1">
      <alignment vertical="center"/>
    </xf>
    <xf numFmtId="183" fontId="15" fillId="0" borderId="12" xfId="0" applyNumberFormat="1" applyFont="1" applyBorder="1" applyAlignment="1">
      <alignment horizontal="right" vertical="center"/>
    </xf>
    <xf numFmtId="185" fontId="11" fillId="0" borderId="13" xfId="0" applyNumberFormat="1" applyFont="1" applyFill="1" applyBorder="1">
      <alignment vertical="center"/>
    </xf>
    <xf numFmtId="0" fontId="11" fillId="0" borderId="11" xfId="0" applyNumberFormat="1" applyFont="1" applyBorder="1">
      <alignment vertical="center"/>
    </xf>
    <xf numFmtId="0" fontId="11" fillId="0" borderId="0" xfId="0" applyNumberFormat="1" applyFont="1" applyBorder="1">
      <alignment vertical="center"/>
    </xf>
    <xf numFmtId="0" fontId="11" fillId="0" borderId="13" xfId="0" applyNumberFormat="1" applyFont="1" applyFill="1" applyBorder="1">
      <alignment vertical="center"/>
    </xf>
    <xf numFmtId="183" fontId="11" fillId="0" borderId="12" xfId="0" applyNumberFormat="1" applyFont="1" applyFill="1" applyBorder="1">
      <alignment vertical="center"/>
    </xf>
    <xf numFmtId="0" fontId="0" fillId="0" borderId="11" xfId="0" applyFont="1" applyFill="1" applyBorder="1" applyAlignment="1">
      <alignment horizontal="center" vertical="center"/>
    </xf>
    <xf numFmtId="183" fontId="0" fillId="0" borderId="12" xfId="0" applyNumberFormat="1" applyBorder="1">
      <alignment vertical="center"/>
    </xf>
    <xf numFmtId="0" fontId="11" fillId="0" borderId="11" xfId="0" applyFont="1" applyBorder="1">
      <alignment vertical="center"/>
    </xf>
    <xf numFmtId="183" fontId="0" fillId="0" borderId="12" xfId="0" applyNumberFormat="1" applyFont="1" applyFill="1" applyBorder="1" applyAlignment="1">
      <alignment vertical="center"/>
    </xf>
    <xf numFmtId="0" fontId="11" fillId="0" borderId="11" xfId="0" applyNumberFormat="1" applyFont="1" applyFill="1" applyBorder="1" applyAlignment="1">
      <alignment vertical="center"/>
    </xf>
    <xf numFmtId="0" fontId="11" fillId="0" borderId="0" xfId="0" applyNumberFormat="1" applyFont="1" applyFill="1" applyBorder="1" applyAlignment="1">
      <alignment vertical="center"/>
    </xf>
    <xf numFmtId="0" fontId="11" fillId="0" borderId="13" xfId="0" applyNumberFormat="1" applyFont="1" applyFill="1" applyBorder="1" applyAlignment="1">
      <alignment vertical="center"/>
    </xf>
    <xf numFmtId="182" fontId="0" fillId="0" borderId="0" xfId="0" applyNumberFormat="1" applyFont="1" applyFill="1" applyBorder="1" applyAlignment="1">
      <alignment vertical="center"/>
    </xf>
    <xf numFmtId="0" fontId="11" fillId="0" borderId="11" xfId="0" applyFont="1" applyFill="1" applyBorder="1" applyAlignment="1">
      <alignment horizontal="center" vertical="center"/>
    </xf>
    <xf numFmtId="0" fontId="0" fillId="0" borderId="0" xfId="0" applyBorder="1">
      <alignment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182" fontId="0" fillId="0" borderId="8" xfId="0" applyNumberFormat="1" applyBorder="1">
      <alignment vertical="center"/>
    </xf>
    <xf numFmtId="182" fontId="0" fillId="0" borderId="9" xfId="0" applyNumberFormat="1" applyBorder="1">
      <alignment vertical="center"/>
    </xf>
    <xf numFmtId="0" fontId="0" fillId="0" borderId="6"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38" fontId="0" fillId="0" borderId="3" xfId="1" applyFont="1" applyBorder="1">
      <alignment vertical="center"/>
    </xf>
    <xf numFmtId="38" fontId="0" fillId="0" borderId="4" xfId="1" applyFont="1" applyBorder="1">
      <alignment vertical="center"/>
    </xf>
    <xf numFmtId="38" fontId="0" fillId="0" borderId="5" xfId="1" applyFont="1" applyBorder="1">
      <alignment vertical="center"/>
    </xf>
    <xf numFmtId="38" fontId="0" fillId="3" borderId="11" xfId="1" applyFont="1" applyFill="1" applyBorder="1">
      <alignment vertical="center"/>
    </xf>
    <xf numFmtId="38" fontId="0" fillId="3" borderId="0" xfId="1" applyFont="1" applyFill="1" applyBorder="1">
      <alignment vertical="center"/>
    </xf>
    <xf numFmtId="38" fontId="0" fillId="3" borderId="13" xfId="1" applyFont="1" applyFill="1" applyBorder="1">
      <alignment vertical="center"/>
    </xf>
    <xf numFmtId="38" fontId="0" fillId="0" borderId="11" xfId="1" applyFont="1" applyFill="1" applyBorder="1">
      <alignment vertical="center"/>
    </xf>
    <xf numFmtId="38" fontId="0" fillId="0" borderId="0" xfId="1" applyFont="1" applyFill="1" applyBorder="1">
      <alignment vertical="center"/>
    </xf>
    <xf numFmtId="38" fontId="0" fillId="0" borderId="13" xfId="1" applyFont="1" applyFill="1" applyBorder="1">
      <alignment vertical="center"/>
    </xf>
    <xf numFmtId="38" fontId="0" fillId="0" borderId="11" xfId="1" applyFont="1" applyBorder="1">
      <alignment vertical="center"/>
    </xf>
    <xf numFmtId="38" fontId="0" fillId="0" borderId="0" xfId="1" applyFont="1" applyBorder="1">
      <alignment vertical="center"/>
    </xf>
    <xf numFmtId="38" fontId="0" fillId="0" borderId="13" xfId="1" applyFont="1" applyBorder="1">
      <alignment vertical="center"/>
    </xf>
    <xf numFmtId="0" fontId="0" fillId="0" borderId="2" xfId="0" applyBorder="1" applyAlignment="1">
      <alignment horizontal="center" vertical="center"/>
    </xf>
    <xf numFmtId="0" fontId="0" fillId="0" borderId="12" xfId="0" applyBorder="1" applyAlignment="1">
      <alignment horizontal="center" vertical="center"/>
    </xf>
    <xf numFmtId="0" fontId="0" fillId="0" borderId="7" xfId="0" applyBorder="1" applyAlignment="1">
      <alignment horizontal="center" vertical="center"/>
    </xf>
    <xf numFmtId="182" fontId="0" fillId="0" borderId="12" xfId="0" applyNumberFormat="1" applyBorder="1">
      <alignment vertical="center"/>
    </xf>
    <xf numFmtId="182" fontId="0" fillId="0" borderId="0" xfId="0" applyNumberFormat="1">
      <alignment vertical="center"/>
    </xf>
    <xf numFmtId="182" fontId="0" fillId="3" borderId="12" xfId="0" applyNumberFormat="1" applyFill="1" applyBorder="1">
      <alignment vertical="center"/>
    </xf>
    <xf numFmtId="182" fontId="0" fillId="3" borderId="0" xfId="0" applyNumberFormat="1" applyFill="1">
      <alignment vertical="center"/>
    </xf>
    <xf numFmtId="182" fontId="15" fillId="0" borderId="12" xfId="0" applyNumberFormat="1" applyFont="1" applyBorder="1">
      <alignment vertical="center"/>
    </xf>
    <xf numFmtId="182" fontId="0" fillId="0" borderId="12" xfId="0" applyNumberFormat="1" applyFill="1" applyBorder="1">
      <alignment vertical="center"/>
    </xf>
    <xf numFmtId="182" fontId="0" fillId="0" borderId="0" xfId="0" applyNumberFormat="1" applyFill="1">
      <alignment vertical="center"/>
    </xf>
    <xf numFmtId="182" fontId="15" fillId="0" borderId="12" xfId="0" applyNumberFormat="1" applyFont="1" applyFill="1" applyBorder="1">
      <alignment vertical="center"/>
    </xf>
    <xf numFmtId="182" fontId="11" fillId="0" borderId="12" xfId="0" applyNumberFormat="1" applyFont="1" applyBorder="1">
      <alignment vertical="center"/>
    </xf>
    <xf numFmtId="182" fontId="0" fillId="3" borderId="12" xfId="0" applyNumberFormat="1" applyFill="1" applyBorder="1" applyAlignment="1">
      <alignment vertical="center" wrapText="1"/>
    </xf>
    <xf numFmtId="182" fontId="15" fillId="0" borderId="12" xfId="0" applyNumberFormat="1" applyFont="1" applyBorder="1" applyAlignment="1">
      <alignment vertical="center" wrapText="1"/>
    </xf>
    <xf numFmtId="182" fontId="15" fillId="3" borderId="12" xfId="0" applyNumberFormat="1" applyFont="1" applyFill="1" applyBorder="1" applyAlignment="1">
      <alignment vertical="center" wrapText="1"/>
    </xf>
    <xf numFmtId="182" fontId="15" fillId="0" borderId="12" xfId="0" applyNumberFormat="1" applyFont="1" applyFill="1" applyBorder="1" applyAlignment="1">
      <alignment vertical="center" wrapText="1"/>
    </xf>
    <xf numFmtId="182" fontId="0" fillId="0" borderId="12" xfId="0" applyNumberFormat="1" applyFill="1" applyBorder="1" applyAlignment="1">
      <alignment vertical="center" wrapText="1"/>
    </xf>
    <xf numFmtId="182" fontId="10" fillId="0" borderId="12" xfId="0" applyNumberFormat="1" applyFont="1" applyBorder="1" applyAlignment="1">
      <alignment vertical="center" wrapText="1"/>
    </xf>
    <xf numFmtId="182" fontId="10" fillId="0" borderId="12" xfId="0" applyNumberFormat="1" applyFont="1" applyBorder="1">
      <alignment vertical="center"/>
    </xf>
    <xf numFmtId="182" fontId="0" fillId="0" borderId="12" xfId="0" applyNumberFormat="1" applyBorder="1" applyAlignment="1">
      <alignment vertical="center" wrapText="1"/>
    </xf>
    <xf numFmtId="182" fontId="0" fillId="0" borderId="12" xfId="0" applyNumberFormat="1" applyFont="1" applyFill="1" applyBorder="1" applyAlignment="1">
      <alignment vertical="center" wrapText="1"/>
    </xf>
    <xf numFmtId="182" fontId="0" fillId="0" borderId="12" xfId="0" applyNumberFormat="1" applyFont="1" applyFill="1" applyBorder="1" applyAlignment="1">
      <alignment vertical="center"/>
    </xf>
    <xf numFmtId="182" fontId="10" fillId="0" borderId="0" xfId="0" applyNumberFormat="1" applyFont="1">
      <alignment vertical="center"/>
    </xf>
    <xf numFmtId="182" fontId="11" fillId="0" borderId="12" xfId="0" applyNumberFormat="1" applyFont="1" applyFill="1" applyBorder="1" applyAlignment="1">
      <alignment vertical="center"/>
    </xf>
    <xf numFmtId="182" fontId="11" fillId="0" borderId="0" xfId="0" applyNumberFormat="1" applyFont="1">
      <alignment vertical="center"/>
    </xf>
    <xf numFmtId="0" fontId="0" fillId="0" borderId="12" xfId="0" applyBorder="1">
      <alignment vertical="center"/>
    </xf>
    <xf numFmtId="0" fontId="11" fillId="0" borderId="13" xfId="0" applyNumberFormat="1" applyFont="1" applyBorder="1">
      <alignment vertical="center"/>
    </xf>
    <xf numFmtId="183" fontId="11" fillId="0" borderId="12" xfId="0" applyNumberFormat="1" applyFont="1" applyBorder="1" applyAlignment="1">
      <alignment horizontal="right" vertical="center"/>
    </xf>
    <xf numFmtId="182" fontId="11" fillId="0" borderId="12" xfId="0" applyNumberFormat="1" applyFont="1" applyFill="1" applyBorder="1" applyAlignment="1">
      <alignment vertical="center" wrapText="1"/>
    </xf>
    <xf numFmtId="0" fontId="10" fillId="0" borderId="12" xfId="0" applyFont="1" applyBorder="1" applyAlignment="1">
      <alignment vertical="center" wrapText="1"/>
    </xf>
    <xf numFmtId="0" fontId="15" fillId="0" borderId="12" xfId="0" applyFont="1" applyBorder="1">
      <alignment vertical="center"/>
    </xf>
    <xf numFmtId="182" fontId="16" fillId="0" borderId="12" xfId="0" applyNumberFormat="1" applyFont="1" applyFill="1" applyBorder="1" applyAlignment="1">
      <alignment vertical="center" wrapText="1"/>
    </xf>
    <xf numFmtId="0" fontId="10" fillId="0" borderId="12" xfId="0" applyNumberFormat="1" applyFont="1" applyBorder="1" applyAlignment="1">
      <alignment vertical="center" wrapText="1"/>
    </xf>
    <xf numFmtId="0" fontId="0" fillId="0" borderId="12" xfId="0" applyBorder="1" applyAlignment="1">
      <alignment vertical="center" wrapText="1"/>
    </xf>
    <xf numFmtId="0" fontId="15" fillId="0" borderId="12" xfId="0" applyFont="1" applyBorder="1" applyAlignment="1">
      <alignment vertical="center" wrapText="1"/>
    </xf>
    <xf numFmtId="0" fontId="11" fillId="0" borderId="12" xfId="0" applyFont="1" applyBorder="1" applyAlignment="1">
      <alignment vertical="center" wrapText="1"/>
    </xf>
    <xf numFmtId="183" fontId="0" fillId="0" borderId="7" xfId="0" applyNumberFormat="1" applyBorder="1">
      <alignment vertical="center"/>
    </xf>
    <xf numFmtId="0" fontId="0" fillId="0" borderId="14" xfId="0" applyBorder="1" applyAlignment="1">
      <alignment horizontal="center" vertical="center"/>
    </xf>
    <xf numFmtId="0" fontId="11" fillId="0" borderId="14" xfId="0" applyNumberFormat="1" applyFont="1" applyBorder="1">
      <alignment vertical="center"/>
    </xf>
    <xf numFmtId="0" fontId="11" fillId="0" borderId="15" xfId="0" applyNumberFormat="1" applyFont="1" applyBorder="1">
      <alignment vertical="center"/>
    </xf>
    <xf numFmtId="0" fontId="11" fillId="0" borderId="16" xfId="0" applyNumberFormat="1" applyFont="1" applyBorder="1">
      <alignment vertical="center"/>
    </xf>
    <xf numFmtId="0" fontId="12" fillId="0" borderId="3" xfId="0" applyFont="1" applyBorder="1" applyAlignment="1">
      <alignment horizontal="center" vertical="center"/>
    </xf>
    <xf numFmtId="0" fontId="12" fillId="0" borderId="5" xfId="0" applyFont="1" applyBorder="1" applyAlignment="1">
      <alignment horizontal="center" vertical="center"/>
    </xf>
    <xf numFmtId="0" fontId="12" fillId="0" borderId="3" xfId="0" applyFont="1" applyBorder="1">
      <alignment vertical="center"/>
    </xf>
    <xf numFmtId="0" fontId="12" fillId="0" borderId="4" xfId="0" applyFont="1" applyBorder="1">
      <alignment vertical="center"/>
    </xf>
    <xf numFmtId="0" fontId="12" fillId="0" borderId="5" xfId="0" applyFont="1" applyBorder="1">
      <alignment vertical="center"/>
    </xf>
    <xf numFmtId="182" fontId="0" fillId="0" borderId="6" xfId="0" applyNumberFormat="1" applyFill="1" applyBorder="1">
      <alignment vertical="center"/>
    </xf>
    <xf numFmtId="0" fontId="12" fillId="0" borderId="11" xfId="0" applyFont="1" applyBorder="1" applyAlignment="1">
      <alignment horizontal="center" vertical="center"/>
    </xf>
    <xf numFmtId="0" fontId="12" fillId="0" borderId="13" xfId="0" applyFont="1" applyBorder="1" applyAlignment="1">
      <alignment horizontal="center" vertical="center"/>
    </xf>
    <xf numFmtId="0" fontId="12" fillId="0" borderId="11" xfId="0" applyFont="1" applyBorder="1">
      <alignment vertical="center"/>
    </xf>
    <xf numFmtId="0" fontId="12" fillId="0" borderId="0" xfId="0" applyFont="1" applyBorder="1">
      <alignment vertical="center"/>
    </xf>
    <xf numFmtId="0" fontId="12" fillId="0" borderId="13" xfId="0" applyFont="1" applyBorder="1">
      <alignment vertical="center"/>
    </xf>
    <xf numFmtId="0" fontId="12" fillId="0" borderId="14" xfId="0" applyFont="1" applyBorder="1">
      <alignment vertical="center"/>
    </xf>
    <xf numFmtId="0" fontId="12" fillId="0" borderId="15" xfId="0" applyFont="1" applyBorder="1">
      <alignment vertical="center"/>
    </xf>
    <xf numFmtId="0" fontId="12" fillId="0" borderId="16" xfId="0" applyFont="1" applyBorder="1">
      <alignment vertical="center"/>
    </xf>
    <xf numFmtId="9" fontId="12" fillId="0" borderId="6" xfId="9" applyFont="1" applyBorder="1">
      <alignment vertical="center"/>
    </xf>
    <xf numFmtId="9" fontId="12" fillId="0" borderId="6" xfId="0" applyNumberFormat="1" applyFont="1" applyBorder="1">
      <alignment vertical="center"/>
    </xf>
    <xf numFmtId="9" fontId="12" fillId="0" borderId="8" xfId="0" applyNumberFormat="1" applyFont="1" applyBorder="1">
      <alignment vertical="center"/>
    </xf>
    <xf numFmtId="9" fontId="12" fillId="0" borderId="9" xfId="0" applyNumberFormat="1" applyFont="1" applyBorder="1">
      <alignment vertical="center"/>
    </xf>
    <xf numFmtId="9" fontId="12" fillId="0" borderId="0" xfId="0" applyNumberFormat="1" applyFont="1" applyBorder="1">
      <alignment vertical="center"/>
    </xf>
    <xf numFmtId="182" fontId="0" fillId="0" borderId="8" xfId="0" applyNumberFormat="1" applyFill="1" applyBorder="1">
      <alignment vertical="center"/>
    </xf>
    <xf numFmtId="182" fontId="0" fillId="0" borderId="9" xfId="0" applyNumberFormat="1" applyFill="1" applyBorder="1">
      <alignment vertical="center"/>
    </xf>
    <xf numFmtId="0" fontId="12" fillId="0" borderId="10" xfId="0" applyFont="1" applyBorder="1" applyAlignment="1">
      <alignment horizontal="center" vertical="center"/>
    </xf>
    <xf numFmtId="38" fontId="16" fillId="0" borderId="6" xfId="1" applyFont="1" applyFill="1" applyBorder="1">
      <alignment vertical="center"/>
    </xf>
    <xf numFmtId="38" fontId="16" fillId="0" borderId="8" xfId="1" applyFont="1" applyFill="1" applyBorder="1">
      <alignment vertical="center"/>
    </xf>
    <xf numFmtId="0" fontId="16" fillId="0" borderId="9" xfId="0" applyFont="1" applyBorder="1">
      <alignment vertical="center"/>
    </xf>
    <xf numFmtId="38" fontId="0" fillId="0" borderId="6" xfId="0" applyNumberFormat="1" applyBorder="1">
      <alignment vertical="center"/>
    </xf>
    <xf numFmtId="9" fontId="12" fillId="0" borderId="8" xfId="9" applyFont="1" applyBorder="1">
      <alignment vertical="center"/>
    </xf>
    <xf numFmtId="9" fontId="12" fillId="0" borderId="9" xfId="9" applyFont="1" applyBorder="1">
      <alignment vertical="center"/>
    </xf>
    <xf numFmtId="186" fontId="12" fillId="0" borderId="6" xfId="9" applyNumberFormat="1" applyFont="1" applyBorder="1">
      <alignment vertical="center"/>
    </xf>
    <xf numFmtId="186" fontId="12" fillId="0" borderId="10" xfId="9" applyNumberFormat="1" applyFont="1" applyBorder="1">
      <alignment vertical="center"/>
    </xf>
    <xf numFmtId="0" fontId="0" fillId="0" borderId="14" xfId="0" applyBorder="1">
      <alignment vertical="center"/>
    </xf>
    <xf numFmtId="0" fontId="0" fillId="0" borderId="7" xfId="0" applyBorder="1">
      <alignment vertical="center"/>
    </xf>
    <xf numFmtId="38" fontId="0" fillId="0" borderId="8" xfId="0" applyNumberFormat="1" applyBorder="1">
      <alignment vertical="center"/>
    </xf>
    <xf numFmtId="38" fontId="0" fillId="0" borderId="9" xfId="0" applyNumberFormat="1" applyBorder="1">
      <alignment vertical="center"/>
    </xf>
    <xf numFmtId="0" fontId="0" fillId="0" borderId="13" xfId="0" applyBorder="1">
      <alignment vertical="center"/>
    </xf>
    <xf numFmtId="0" fontId="0" fillId="0" borderId="15" xfId="0" applyBorder="1">
      <alignment vertical="center"/>
    </xf>
    <xf numFmtId="0" fontId="0" fillId="0" borderId="16" xfId="0" applyBorder="1">
      <alignment vertical="center"/>
    </xf>
  </cellXfs>
  <cellStyles count="50">
    <cellStyle name="標準" xfId="0" builtinId="0"/>
    <cellStyle name="桁区切り[0]" xfId="1" builtinId="6"/>
    <cellStyle name="入力" xfId="2" builtinId="20"/>
    <cellStyle name="桁区切り" xfId="3" builtinId="3"/>
    <cellStyle name="通貨[0]" xfId="4" builtinId="7"/>
    <cellStyle name="40% - アクセント 5" xfId="5" builtinId="47"/>
    <cellStyle name="通貨" xfId="6" builtinId="4"/>
    <cellStyle name="20% - アクセント 4" xfId="7" builtinId="42"/>
    <cellStyle name="メモ" xfId="8" builtinId="10"/>
    <cellStyle name="パーセント" xfId="9" builtinId="5"/>
    <cellStyle name="ハイパーリンク" xfId="10" builtinId="8"/>
    <cellStyle name="アクセント 2" xfId="11" builtinId="33"/>
    <cellStyle name="訪問済ハイパーリンク" xfId="12" builtinId="9"/>
    <cellStyle name="良い" xfId="13" builtinId="26"/>
    <cellStyle name="警告文" xfId="14" builtinId="11"/>
    <cellStyle name="リンクセル" xfId="15" builtinId="24"/>
    <cellStyle name="タイトル" xfId="16" builtinId="15"/>
    <cellStyle name="説明文" xfId="17" builtinId="53"/>
    <cellStyle name="アクセント 6" xfId="18" builtinId="49"/>
    <cellStyle name="出力" xfId="19" builtinId="21"/>
    <cellStyle name="見出し 1" xfId="20" builtinId="16"/>
    <cellStyle name="見出し 2" xfId="21" builtinId="17"/>
    <cellStyle name="計算" xfId="22" builtinId="22"/>
    <cellStyle name="見出し 3" xfId="23" builtinId="18"/>
    <cellStyle name="見出し 4" xfId="24" builtinId="19"/>
    <cellStyle name="60% - アクセント 5" xfId="25" builtinId="48"/>
    <cellStyle name="チェックセル" xfId="26" builtinId="23"/>
    <cellStyle name="40% - アクセント 1" xfId="27" builtinId="31"/>
    <cellStyle name="集計" xfId="28" builtinId="25"/>
    <cellStyle name="悪い" xfId="29" builtinId="27"/>
    <cellStyle name="どちらでもない" xfId="30" builtinId="28"/>
    <cellStyle name="アクセント 1" xfId="31" builtinId="29"/>
    <cellStyle name="20% - アクセント 1" xfId="32" builtinId="30"/>
    <cellStyle name="20% - アクセント 5" xfId="33" builtinId="46"/>
    <cellStyle name="60% - アクセント 1" xfId="34" builtinId="32"/>
    <cellStyle name="20% - アクセント 2" xfId="35" builtinId="34"/>
    <cellStyle name="40% - アクセント 2" xfId="36" builtinId="35"/>
    <cellStyle name="20% - アクセント 6" xfId="37" builtinId="50"/>
    <cellStyle name="60% - アクセント 2" xfId="38" builtinId="36"/>
    <cellStyle name="アクセント 3" xfId="39" builtinId="37"/>
    <cellStyle name="20% - アクセント 3" xfId="40" builtinId="38"/>
    <cellStyle name="40% - アクセント 3" xfId="41" builtinId="39"/>
    <cellStyle name="60% - アクセント 3" xfId="42" builtinId="40"/>
    <cellStyle name="アクセント 4" xfId="43" builtinId="41"/>
    <cellStyle name="40% - アクセント 4" xfId="44" builtinId="43"/>
    <cellStyle name="60% - アクセント 4" xfId="45" builtinId="44"/>
    <cellStyle name="アクセント 5" xfId="46" builtinId="45"/>
    <cellStyle name="40% - アクセント 6" xfId="47" builtinId="51"/>
    <cellStyle name="60% - アクセント 6" xfId="48" builtinId="52"/>
    <cellStyle name="標準 2" xfId="49"/>
  </cellStyles>
  <tableStyles count="0" defaultTableStyle="TableStyleMedium2"/>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7" Type="http://schemas.openxmlformats.org/officeDocument/2006/relationships/image" Target="../media/image7.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oneCellAnchor>
    <xdr:from>
      <xdr:col>1</xdr:col>
      <xdr:colOff>480060</xdr:colOff>
      <xdr:row>203</xdr:row>
      <xdr:rowOff>22860</xdr:rowOff>
    </xdr:from>
    <xdr:ext cx="18531" cy="156518"/>
    <xdr:sp>
      <xdr:nvSpPr>
        <xdr:cNvPr id="12" name="正方形/長方形 23"/>
        <xdr:cNvSpPr>
          <a:spLocks noChangeArrowheads="1"/>
        </xdr:cNvSpPr>
      </xdr:nvSpPr>
      <xdr:spPr>
        <a:xfrm>
          <a:off x="1099185" y="36827460"/>
          <a:ext cx="18415" cy="15621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xdr:col>
      <xdr:colOff>190500</xdr:colOff>
      <xdr:row>246</xdr:row>
      <xdr:rowOff>68580</xdr:rowOff>
    </xdr:from>
    <xdr:ext cx="20848" cy="266272"/>
    <xdr:sp>
      <xdr:nvSpPr>
        <xdr:cNvPr id="13" name="正方形/長方形 27"/>
        <xdr:cNvSpPr>
          <a:spLocks noChangeArrowheads="1"/>
        </xdr:cNvSpPr>
      </xdr:nvSpPr>
      <xdr:spPr>
        <a:xfrm>
          <a:off x="809625" y="44245530"/>
          <a:ext cx="20320" cy="26606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0</xdr:col>
      <xdr:colOff>556260</xdr:colOff>
      <xdr:row>330</xdr:row>
      <xdr:rowOff>68580</xdr:rowOff>
    </xdr:from>
    <xdr:ext cx="18531" cy="213668"/>
    <xdr:sp>
      <xdr:nvSpPr>
        <xdr:cNvPr id="18" name="正方形/長方形 16"/>
        <xdr:cNvSpPr>
          <a:spLocks noChangeArrowheads="1"/>
        </xdr:cNvSpPr>
      </xdr:nvSpPr>
      <xdr:spPr>
        <a:xfrm>
          <a:off x="556260" y="58647330"/>
          <a:ext cx="18415" cy="21336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twoCellAnchor>
    <xdr:from>
      <xdr:col>0</xdr:col>
      <xdr:colOff>0</xdr:colOff>
      <xdr:row>16</xdr:row>
      <xdr:rowOff>0</xdr:rowOff>
    </xdr:from>
    <xdr:to>
      <xdr:col>21</xdr:col>
      <xdr:colOff>7620</xdr:colOff>
      <xdr:row>58</xdr:row>
      <xdr:rowOff>113665</xdr:rowOff>
    </xdr:to>
    <xdr:pic>
      <xdr:nvPicPr>
        <xdr:cNvPr id="6" name="図形 5"/>
        <xdr:cNvPicPr>
          <a:picLocks noChangeAspect="1"/>
        </xdr:cNvPicPr>
      </xdr:nvPicPr>
      <xdr:blipFill>
        <a:blip r:embed="rId1"/>
        <a:stretch>
          <a:fillRect/>
        </a:stretch>
      </xdr:blipFill>
      <xdr:spPr>
        <a:xfrm>
          <a:off x="0" y="4743450"/>
          <a:ext cx="13009245" cy="7314565"/>
        </a:xfrm>
        <a:prstGeom prst="rect">
          <a:avLst/>
        </a:prstGeom>
        <a:noFill/>
        <a:ln w="9525">
          <a:noFill/>
        </a:ln>
      </xdr:spPr>
    </xdr:pic>
    <xdr:clientData/>
  </xdr:twoCellAnchor>
  <xdr:twoCellAnchor>
    <xdr:from>
      <xdr:col>19</xdr:col>
      <xdr:colOff>104775</xdr:colOff>
      <xdr:row>16</xdr:row>
      <xdr:rowOff>0</xdr:rowOff>
    </xdr:from>
    <xdr:to>
      <xdr:col>28</xdr:col>
      <xdr:colOff>360045</xdr:colOff>
      <xdr:row>58</xdr:row>
      <xdr:rowOff>113665</xdr:rowOff>
    </xdr:to>
    <xdr:pic>
      <xdr:nvPicPr>
        <xdr:cNvPr id="7" name="図形 6"/>
        <xdr:cNvPicPr>
          <a:picLocks noChangeAspect="1"/>
        </xdr:cNvPicPr>
      </xdr:nvPicPr>
      <xdr:blipFill>
        <a:blip r:embed="rId2"/>
        <a:srcRect l="55235"/>
        <a:stretch>
          <a:fillRect/>
        </a:stretch>
      </xdr:blipFill>
      <xdr:spPr>
        <a:xfrm>
          <a:off x="11868150" y="4743450"/>
          <a:ext cx="5827395" cy="7314565"/>
        </a:xfrm>
        <a:prstGeom prst="rect">
          <a:avLst/>
        </a:prstGeom>
        <a:noFill/>
        <a:ln w="9525">
          <a:noFill/>
        </a:ln>
      </xdr:spPr>
    </xdr:pic>
    <xdr:clientData/>
  </xdr:twoCellAnchor>
  <xdr:twoCellAnchor>
    <xdr:from>
      <xdr:col>5</xdr:col>
      <xdr:colOff>466725</xdr:colOff>
      <xdr:row>10</xdr:row>
      <xdr:rowOff>285750</xdr:rowOff>
    </xdr:from>
    <xdr:to>
      <xdr:col>8</xdr:col>
      <xdr:colOff>533400</xdr:colOff>
      <xdr:row>22</xdr:row>
      <xdr:rowOff>76200</xdr:rowOff>
    </xdr:to>
    <xdr:pic>
      <xdr:nvPicPr>
        <xdr:cNvPr id="10" name="図形 9"/>
        <xdr:cNvPicPr>
          <a:picLocks noChangeAspect="1"/>
        </xdr:cNvPicPr>
      </xdr:nvPicPr>
      <xdr:blipFill>
        <a:blip r:embed="rId3"/>
        <a:stretch>
          <a:fillRect/>
        </a:stretch>
      </xdr:blipFill>
      <xdr:spPr>
        <a:xfrm>
          <a:off x="3562350" y="3333750"/>
          <a:ext cx="1924050" cy="2514600"/>
        </a:xfrm>
        <a:prstGeom prst="rect">
          <a:avLst/>
        </a:prstGeom>
        <a:noFill/>
        <a:ln w="9525">
          <a:solidFill>
            <a:schemeClr val="bg1"/>
          </a:solidFill>
        </a:ln>
      </xdr:spPr>
    </xdr:pic>
    <xdr:clientData/>
  </xdr:twoCellAnchor>
  <xdr:twoCellAnchor>
    <xdr:from>
      <xdr:col>12</xdr:col>
      <xdr:colOff>600075</xdr:colOff>
      <xdr:row>15</xdr:row>
      <xdr:rowOff>19050</xdr:rowOff>
    </xdr:from>
    <xdr:to>
      <xdr:col>17</xdr:col>
      <xdr:colOff>47625</xdr:colOff>
      <xdr:row>26</xdr:row>
      <xdr:rowOff>152400</xdr:rowOff>
    </xdr:to>
    <xdr:pic>
      <xdr:nvPicPr>
        <xdr:cNvPr id="11" name="図形 10"/>
        <xdr:cNvPicPr>
          <a:picLocks noChangeAspect="1"/>
        </xdr:cNvPicPr>
      </xdr:nvPicPr>
      <xdr:blipFill>
        <a:blip r:embed="rId4"/>
        <a:stretch>
          <a:fillRect/>
        </a:stretch>
      </xdr:blipFill>
      <xdr:spPr>
        <a:xfrm>
          <a:off x="8029575" y="4591050"/>
          <a:ext cx="2543175" cy="2019300"/>
        </a:xfrm>
        <a:prstGeom prst="rect">
          <a:avLst/>
        </a:prstGeom>
        <a:noFill/>
        <a:ln w="9525">
          <a:solidFill>
            <a:schemeClr val="bg1"/>
          </a:solidFill>
        </a:ln>
      </xdr:spPr>
    </xdr:pic>
    <xdr:clientData/>
  </xdr:twoCellAnchor>
  <xdr:twoCellAnchor>
    <xdr:from>
      <xdr:col>13</xdr:col>
      <xdr:colOff>257175</xdr:colOff>
      <xdr:row>36</xdr:row>
      <xdr:rowOff>0</xdr:rowOff>
    </xdr:from>
    <xdr:to>
      <xdr:col>16</xdr:col>
      <xdr:colOff>561975</xdr:colOff>
      <xdr:row>45</xdr:row>
      <xdr:rowOff>19050</xdr:rowOff>
    </xdr:to>
    <xdr:pic>
      <xdr:nvPicPr>
        <xdr:cNvPr id="14" name="図形 13"/>
        <xdr:cNvPicPr>
          <a:picLocks noChangeAspect="1"/>
        </xdr:cNvPicPr>
      </xdr:nvPicPr>
      <xdr:blipFill>
        <a:blip r:embed="rId5"/>
        <a:stretch>
          <a:fillRect/>
        </a:stretch>
      </xdr:blipFill>
      <xdr:spPr>
        <a:xfrm>
          <a:off x="8305800" y="8172450"/>
          <a:ext cx="2162175" cy="1562100"/>
        </a:xfrm>
        <a:prstGeom prst="rect">
          <a:avLst/>
        </a:prstGeom>
        <a:noFill/>
        <a:ln w="9525">
          <a:solidFill>
            <a:schemeClr val="bg1"/>
          </a:solidFill>
        </a:ln>
      </xdr:spPr>
    </xdr:pic>
    <xdr:clientData/>
  </xdr:twoCellAnchor>
  <xdr:twoCellAnchor>
    <xdr:from>
      <xdr:col>21</xdr:col>
      <xdr:colOff>200025</xdr:colOff>
      <xdr:row>36</xdr:row>
      <xdr:rowOff>114300</xdr:rowOff>
    </xdr:from>
    <xdr:to>
      <xdr:col>26</xdr:col>
      <xdr:colOff>447675</xdr:colOff>
      <xdr:row>47</xdr:row>
      <xdr:rowOff>38100</xdr:rowOff>
    </xdr:to>
    <xdr:pic>
      <xdr:nvPicPr>
        <xdr:cNvPr id="15" name="図形 14"/>
        <xdr:cNvPicPr>
          <a:picLocks noChangeAspect="1"/>
        </xdr:cNvPicPr>
      </xdr:nvPicPr>
      <xdr:blipFill>
        <a:blip r:embed="rId6"/>
        <a:stretch>
          <a:fillRect/>
        </a:stretch>
      </xdr:blipFill>
      <xdr:spPr>
        <a:xfrm>
          <a:off x="13201650" y="8286750"/>
          <a:ext cx="3343275" cy="1809750"/>
        </a:xfrm>
        <a:prstGeom prst="rect">
          <a:avLst/>
        </a:prstGeom>
        <a:noFill/>
        <a:ln w="9525">
          <a:solidFill>
            <a:schemeClr val="bg1"/>
          </a:solidFill>
        </a:ln>
      </xdr:spPr>
    </xdr:pic>
    <xdr:clientData/>
  </xdr:twoCellAnchor>
  <xdr:twoCellAnchor>
    <xdr:from>
      <xdr:col>2</xdr:col>
      <xdr:colOff>523875</xdr:colOff>
      <xdr:row>28</xdr:row>
      <xdr:rowOff>133350</xdr:rowOff>
    </xdr:from>
    <xdr:to>
      <xdr:col>9</xdr:col>
      <xdr:colOff>133350</xdr:colOff>
      <xdr:row>44</xdr:row>
      <xdr:rowOff>114300</xdr:rowOff>
    </xdr:to>
    <xdr:pic>
      <xdr:nvPicPr>
        <xdr:cNvPr id="16" name="図形 15"/>
        <xdr:cNvPicPr>
          <a:picLocks noChangeAspect="1"/>
        </xdr:cNvPicPr>
      </xdr:nvPicPr>
      <xdr:blipFill>
        <a:blip r:embed="rId7"/>
        <a:stretch>
          <a:fillRect/>
        </a:stretch>
      </xdr:blipFill>
      <xdr:spPr>
        <a:xfrm>
          <a:off x="1762125" y="6934200"/>
          <a:ext cx="3943350" cy="2724150"/>
        </a:xfrm>
        <a:prstGeom prst="rect">
          <a:avLst/>
        </a:prstGeom>
        <a:noFill/>
        <a:ln w="9525">
          <a:solidFill>
            <a:schemeClr val="bg1"/>
          </a:solidFill>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V154"/>
  <sheetViews>
    <sheetView tabSelected="1" zoomScale="70" zoomScaleNormal="70" workbookViewId="0">
      <pane xSplit="1" ySplit="8" topLeftCell="B9" activePane="bottomRight" state="frozen"/>
      <selection/>
      <selection pane="topRight"/>
      <selection pane="bottomLeft"/>
      <selection pane="bottomRight" activeCell="C5" sqref="C5"/>
    </sheetView>
  </sheetViews>
  <sheetFormatPr defaultColWidth="9" defaultRowHeight="18.75"/>
  <cols>
    <col min="1" max="1" width="4.875" customWidth="1"/>
    <col min="2" max="2" width="13.2083333333333" customWidth="1"/>
    <col min="3" max="3" width="10.625" customWidth="1"/>
    <col min="4" max="6" width="8.25" customWidth="1"/>
    <col min="7" max="7" width="8.625" customWidth="1"/>
    <col min="8" max="8" width="9.875" hidden="1" customWidth="1"/>
    <col min="9" max="10" width="9" hidden="1" customWidth="1"/>
    <col min="11" max="11" width="8.625" hidden="1" customWidth="1"/>
    <col min="12" max="14" width="7.75" hidden="1" customWidth="1"/>
    <col min="15" max="15" width="8.625" hidden="1" customWidth="1"/>
    <col min="16" max="18" width="7.75" hidden="1" customWidth="1"/>
    <col min="19" max="19" width="8.625" hidden="1" customWidth="1"/>
    <col min="20" max="20" width="56.25" customWidth="1"/>
    <col min="21" max="21" width="80.5416666666667" customWidth="1"/>
  </cols>
  <sheetData>
    <row r="1" ht="19.5" spans="1:3">
      <c r="A1" s="26" t="s">
        <v>0</v>
      </c>
      <c r="C1" t="s">
        <v>1</v>
      </c>
    </row>
    <row r="2" ht="19.5" spans="1:20">
      <c r="A2" s="26" t="s">
        <v>2</v>
      </c>
      <c r="C2" t="s">
        <v>3</v>
      </c>
      <c r="T2" s="39"/>
    </row>
    <row r="3" spans="1:3">
      <c r="A3" s="26" t="s">
        <v>4</v>
      </c>
      <c r="C3" s="27">
        <v>100000</v>
      </c>
    </row>
    <row r="4" spans="1:3">
      <c r="A4" s="26" t="s">
        <v>5</v>
      </c>
      <c r="C4" s="27" t="s">
        <v>6</v>
      </c>
    </row>
    <row r="5" ht="19.5" spans="1:3">
      <c r="A5" s="26" t="s">
        <v>7</v>
      </c>
      <c r="C5" s="27" t="s">
        <v>8</v>
      </c>
    </row>
    <row r="6" ht="19.5" spans="1:21">
      <c r="A6" s="28" t="s">
        <v>9</v>
      </c>
      <c r="B6" s="28" t="s">
        <v>10</v>
      </c>
      <c r="C6" s="28" t="s">
        <v>10</v>
      </c>
      <c r="D6" s="29" t="s">
        <v>11</v>
      </c>
      <c r="E6" s="30"/>
      <c r="F6" s="30"/>
      <c r="G6" s="31"/>
      <c r="H6" s="32" t="s">
        <v>12</v>
      </c>
      <c r="I6" s="84"/>
      <c r="J6" s="84"/>
      <c r="K6" s="85"/>
      <c r="L6" s="32" t="s">
        <v>13</v>
      </c>
      <c r="M6" s="84"/>
      <c r="N6" s="84"/>
      <c r="O6" s="85"/>
      <c r="P6" s="32" t="s">
        <v>14</v>
      </c>
      <c r="Q6" s="84"/>
      <c r="R6" s="84"/>
      <c r="S6" s="85"/>
      <c r="T6" s="103" t="s">
        <v>15</v>
      </c>
      <c r="U6" s="103" t="s">
        <v>16</v>
      </c>
    </row>
    <row r="7" ht="34" customHeight="1" spans="1:21">
      <c r="A7" s="33"/>
      <c r="B7" s="33" t="s">
        <v>17</v>
      </c>
      <c r="C7" s="34" t="s">
        <v>18</v>
      </c>
      <c r="D7" s="35">
        <v>1.27</v>
      </c>
      <c r="E7" s="36">
        <v>1.5</v>
      </c>
      <c r="F7" s="36">
        <v>2</v>
      </c>
      <c r="G7" s="37" t="s">
        <v>19</v>
      </c>
      <c r="H7" s="35">
        <v>1.27</v>
      </c>
      <c r="I7" s="36">
        <v>1.5</v>
      </c>
      <c r="J7" s="36">
        <v>2</v>
      </c>
      <c r="K7" s="37" t="s">
        <v>19</v>
      </c>
      <c r="L7" s="35">
        <v>1.27</v>
      </c>
      <c r="M7" s="36">
        <v>1.5</v>
      </c>
      <c r="N7" s="36">
        <v>2</v>
      </c>
      <c r="O7" s="37" t="s">
        <v>19</v>
      </c>
      <c r="P7" s="35">
        <v>1.27</v>
      </c>
      <c r="Q7" s="36">
        <v>1.5</v>
      </c>
      <c r="R7" s="36">
        <v>2</v>
      </c>
      <c r="S7" s="37" t="s">
        <v>19</v>
      </c>
      <c r="T7" s="104"/>
      <c r="U7" s="104"/>
    </row>
    <row r="8" ht="19.5" spans="1:21">
      <c r="A8" s="38" t="s">
        <v>20</v>
      </c>
      <c r="B8" s="39"/>
      <c r="C8" s="40"/>
      <c r="D8" s="35"/>
      <c r="E8" s="36"/>
      <c r="F8" s="36"/>
      <c r="G8" s="41"/>
      <c r="H8" s="42">
        <f>C3</f>
        <v>100000</v>
      </c>
      <c r="I8" s="86">
        <f>C3</f>
        <v>100000</v>
      </c>
      <c r="J8" s="86">
        <f>C3</f>
        <v>100000</v>
      </c>
      <c r="K8" s="87">
        <f>C3</f>
        <v>100000</v>
      </c>
      <c r="L8" s="88" t="s">
        <v>13</v>
      </c>
      <c r="M8" s="89"/>
      <c r="N8" s="89"/>
      <c r="O8" s="90"/>
      <c r="P8" s="88"/>
      <c r="Q8" s="89"/>
      <c r="R8" s="89"/>
      <c r="S8" s="90"/>
      <c r="T8" s="105"/>
      <c r="U8" s="105"/>
    </row>
    <row r="9" spans="1:22">
      <c r="A9" s="43">
        <v>1</v>
      </c>
      <c r="B9" s="44">
        <v>44146</v>
      </c>
      <c r="C9" s="45">
        <v>1</v>
      </c>
      <c r="D9" s="46">
        <v>1.27</v>
      </c>
      <c r="E9" s="47">
        <v>1.5</v>
      </c>
      <c r="F9" s="47">
        <v>2</v>
      </c>
      <c r="G9" s="48">
        <f>(1.2219-1.1775)/(1.1775-1.1743)</f>
        <v>13.8749999999996</v>
      </c>
      <c r="H9" s="49">
        <f>IF(D9="","",H8+P9)</f>
        <v>103810</v>
      </c>
      <c r="I9" s="49">
        <f t="shared" ref="I9:K9" si="0">IF(E9="","",I8+Q9)</f>
        <v>104500</v>
      </c>
      <c r="J9" s="49">
        <f t="shared" si="0"/>
        <v>106000</v>
      </c>
      <c r="K9" s="49">
        <f t="shared" si="0"/>
        <v>141624.999999999</v>
      </c>
      <c r="L9" s="91">
        <f t="shared" ref="L9:O9" si="1">IF(H8="","",H8*0.03)</f>
        <v>3000</v>
      </c>
      <c r="M9" s="92">
        <f t="shared" si="1"/>
        <v>3000</v>
      </c>
      <c r="N9" s="92">
        <f t="shared" si="1"/>
        <v>3000</v>
      </c>
      <c r="O9" s="93">
        <f t="shared" si="1"/>
        <v>3000</v>
      </c>
      <c r="P9" s="91">
        <f t="shared" ref="P9:S9" si="2">IF(D9="","",L9*D9)</f>
        <v>3810</v>
      </c>
      <c r="Q9" s="92">
        <f t="shared" si="2"/>
        <v>4500</v>
      </c>
      <c r="R9" s="92">
        <f t="shared" si="2"/>
        <v>6000</v>
      </c>
      <c r="S9" s="93">
        <f t="shared" si="2"/>
        <v>41624.9999999988</v>
      </c>
      <c r="T9" s="106" t="s">
        <v>21</v>
      </c>
      <c r="U9" s="106"/>
      <c r="V9" s="107"/>
    </row>
    <row r="10" s="22" customFormat="1" spans="1:22">
      <c r="A10" s="50">
        <v>2</v>
      </c>
      <c r="B10" s="51">
        <v>44188</v>
      </c>
      <c r="C10" s="52">
        <v>1</v>
      </c>
      <c r="D10" s="53">
        <v>1.27</v>
      </c>
      <c r="E10" s="54">
        <v>1.5</v>
      </c>
      <c r="F10" s="54">
        <v>2</v>
      </c>
      <c r="G10" s="55">
        <f>(1.2219-1.219)/(1.219-1.215)</f>
        <v>0.724999999999975</v>
      </c>
      <c r="H10" s="56">
        <f t="shared" ref="H10:K10" si="3">IF(D10="","",H9+P10)</f>
        <v>107765.161</v>
      </c>
      <c r="I10" s="56">
        <f t="shared" si="3"/>
        <v>109202.5</v>
      </c>
      <c r="J10" s="56">
        <f t="shared" si="3"/>
        <v>112360</v>
      </c>
      <c r="K10" s="56">
        <f t="shared" si="3"/>
        <v>144705.343749999</v>
      </c>
      <c r="L10" s="94">
        <f t="shared" ref="L10:O10" si="4">IF(H9="","",H9*0.03)</f>
        <v>3114.3</v>
      </c>
      <c r="M10" s="95">
        <f t="shared" si="4"/>
        <v>3135</v>
      </c>
      <c r="N10" s="95">
        <f t="shared" si="4"/>
        <v>3180</v>
      </c>
      <c r="O10" s="96">
        <f t="shared" si="4"/>
        <v>4248.74999999996</v>
      </c>
      <c r="P10" s="94">
        <f t="shared" ref="P10:S10" si="5">IF(D10="","",L10*D10)</f>
        <v>3955.161</v>
      </c>
      <c r="Q10" s="95">
        <f t="shared" si="5"/>
        <v>4702.5</v>
      </c>
      <c r="R10" s="95">
        <f t="shared" si="5"/>
        <v>6360</v>
      </c>
      <c r="S10" s="96">
        <f t="shared" si="5"/>
        <v>3080.34374999987</v>
      </c>
      <c r="T10" s="108" t="s">
        <v>22</v>
      </c>
      <c r="U10" s="108"/>
      <c r="V10" s="109"/>
    </row>
    <row r="11" s="23" customFormat="1" spans="1:22">
      <c r="A11" s="57"/>
      <c r="B11" s="58">
        <v>44208</v>
      </c>
      <c r="C11" s="59"/>
      <c r="D11" s="60"/>
      <c r="E11" s="61"/>
      <c r="F11" s="61"/>
      <c r="G11" s="62"/>
      <c r="H11" s="63"/>
      <c r="I11" s="63"/>
      <c r="J11" s="63"/>
      <c r="K11" s="63"/>
      <c r="L11" s="97"/>
      <c r="M11" s="98"/>
      <c r="N11" s="98"/>
      <c r="O11" s="99"/>
      <c r="P11" s="97"/>
      <c r="Q11" s="98"/>
      <c r="R11" s="98"/>
      <c r="S11" s="99"/>
      <c r="T11" s="110" t="s">
        <v>23</v>
      </c>
      <c r="U11" s="111"/>
      <c r="V11" s="112"/>
    </row>
    <row r="12" s="23" customFormat="1" spans="1:22">
      <c r="A12" s="57"/>
      <c r="B12" s="58">
        <v>44209</v>
      </c>
      <c r="C12" s="59"/>
      <c r="D12" s="60"/>
      <c r="E12" s="61"/>
      <c r="F12" s="61"/>
      <c r="G12" s="62"/>
      <c r="H12" s="63"/>
      <c r="I12" s="63"/>
      <c r="J12" s="63"/>
      <c r="K12" s="63"/>
      <c r="L12" s="97"/>
      <c r="M12" s="98"/>
      <c r="N12" s="98"/>
      <c r="O12" s="99"/>
      <c r="P12" s="97"/>
      <c r="Q12" s="98"/>
      <c r="R12" s="98"/>
      <c r="S12" s="99"/>
      <c r="T12" s="113" t="s">
        <v>24</v>
      </c>
      <c r="U12" s="111"/>
      <c r="V12" s="112"/>
    </row>
    <row r="13" s="23" customFormat="1" spans="1:22">
      <c r="A13" s="57"/>
      <c r="B13" s="58">
        <v>44210</v>
      </c>
      <c r="C13" s="59"/>
      <c r="D13" s="60"/>
      <c r="E13" s="61"/>
      <c r="F13" s="61"/>
      <c r="G13" s="62"/>
      <c r="H13" s="63"/>
      <c r="I13" s="63"/>
      <c r="J13" s="63"/>
      <c r="K13" s="63"/>
      <c r="L13" s="97"/>
      <c r="M13" s="98"/>
      <c r="N13" s="98"/>
      <c r="O13" s="99"/>
      <c r="P13" s="97"/>
      <c r="Q13" s="98"/>
      <c r="R13" s="98"/>
      <c r="S13" s="99"/>
      <c r="T13" s="113" t="s">
        <v>25</v>
      </c>
      <c r="U13" s="111"/>
      <c r="V13" s="112"/>
    </row>
    <row r="14" s="23" customFormat="1" spans="1:22">
      <c r="A14" s="57"/>
      <c r="B14" s="58">
        <v>44214</v>
      </c>
      <c r="C14" s="59"/>
      <c r="D14" s="60"/>
      <c r="E14" s="61"/>
      <c r="F14" s="61"/>
      <c r="G14" s="62"/>
      <c r="H14" s="63"/>
      <c r="I14" s="63"/>
      <c r="J14" s="63"/>
      <c r="K14" s="63"/>
      <c r="L14" s="97"/>
      <c r="M14" s="98"/>
      <c r="N14" s="98"/>
      <c r="O14" s="99"/>
      <c r="P14" s="97"/>
      <c r="Q14" s="98"/>
      <c r="R14" s="98"/>
      <c r="S14" s="99"/>
      <c r="T14" s="110" t="s">
        <v>26</v>
      </c>
      <c r="U14" s="113" t="s">
        <v>27</v>
      </c>
      <c r="V14" s="112"/>
    </row>
    <row r="15" spans="1:22">
      <c r="A15" s="43">
        <v>3</v>
      </c>
      <c r="B15" s="64">
        <v>44221</v>
      </c>
      <c r="C15" s="65">
        <v>2</v>
      </c>
      <c r="D15" s="60">
        <v>1.27</v>
      </c>
      <c r="E15" s="61">
        <v>1.5</v>
      </c>
      <c r="F15" s="61">
        <v>2</v>
      </c>
      <c r="G15" s="62">
        <f>(1.2043-1.2148)/(1.2148-1.219)</f>
        <v>2.50000000000005</v>
      </c>
      <c r="H15" s="49">
        <f t="shared" ref="H15:K15" si="6">IF(D15="","",H10+P15)</f>
        <v>111871.0136341</v>
      </c>
      <c r="I15" s="49">
        <f t="shared" si="6"/>
        <v>114116.6125</v>
      </c>
      <c r="J15" s="49">
        <f t="shared" si="6"/>
        <v>119101.6</v>
      </c>
      <c r="K15" s="49">
        <f t="shared" si="6"/>
        <v>155558.244531249</v>
      </c>
      <c r="L15" s="100">
        <f t="shared" ref="L15:O15" si="7">IF(H10="","",H10*0.03)</f>
        <v>3232.95483</v>
      </c>
      <c r="M15" s="101">
        <f t="shared" si="7"/>
        <v>3276.075</v>
      </c>
      <c r="N15" s="101">
        <f t="shared" si="7"/>
        <v>3370.8</v>
      </c>
      <c r="O15" s="102">
        <f t="shared" si="7"/>
        <v>4341.16031249996</v>
      </c>
      <c r="P15" s="100">
        <f t="shared" ref="P15:S15" si="8">IF(D15="","",L15*D15)</f>
        <v>4105.8526341</v>
      </c>
      <c r="Q15" s="101">
        <f t="shared" si="8"/>
        <v>4914.1125</v>
      </c>
      <c r="R15" s="101">
        <f t="shared" si="8"/>
        <v>6741.6</v>
      </c>
      <c r="S15" s="102">
        <f t="shared" si="8"/>
        <v>10852.9007812501</v>
      </c>
      <c r="T15" s="114" t="s">
        <v>28</v>
      </c>
      <c r="U15" s="106"/>
      <c r="V15" s="107"/>
    </row>
    <row r="16" spans="1:22">
      <c r="A16" s="43"/>
      <c r="B16" s="58">
        <v>44232</v>
      </c>
      <c r="C16" s="65"/>
      <c r="D16" s="60"/>
      <c r="E16" s="61"/>
      <c r="F16" s="61"/>
      <c r="G16" s="62"/>
      <c r="H16" s="49"/>
      <c r="I16" s="49"/>
      <c r="J16" s="49"/>
      <c r="K16" s="49"/>
      <c r="L16" s="100"/>
      <c r="M16" s="101"/>
      <c r="N16" s="101"/>
      <c r="O16" s="102"/>
      <c r="P16" s="100"/>
      <c r="Q16" s="101"/>
      <c r="R16" s="101"/>
      <c r="S16" s="102"/>
      <c r="T16" s="110" t="s">
        <v>29</v>
      </c>
      <c r="U16" s="106"/>
      <c r="V16" s="107"/>
    </row>
    <row r="17" spans="1:22">
      <c r="A17" s="43"/>
      <c r="B17" s="58">
        <v>44243</v>
      </c>
      <c r="C17" s="65"/>
      <c r="D17" s="60"/>
      <c r="E17" s="61"/>
      <c r="F17" s="61"/>
      <c r="G17" s="62"/>
      <c r="H17" s="49"/>
      <c r="I17" s="49"/>
      <c r="J17" s="49"/>
      <c r="K17" s="49"/>
      <c r="L17" s="100"/>
      <c r="M17" s="101"/>
      <c r="N17" s="101"/>
      <c r="O17" s="102"/>
      <c r="P17" s="100"/>
      <c r="Q17" s="101"/>
      <c r="R17" s="101"/>
      <c r="S17" s="102"/>
      <c r="T17" s="110" t="s">
        <v>30</v>
      </c>
      <c r="U17" s="106"/>
      <c r="V17" s="107"/>
    </row>
    <row r="18" spans="1:22">
      <c r="A18" s="43"/>
      <c r="B18" s="58">
        <v>44252</v>
      </c>
      <c r="C18" s="65"/>
      <c r="D18" s="60"/>
      <c r="E18" s="61"/>
      <c r="F18" s="61"/>
      <c r="G18" s="62"/>
      <c r="H18" s="49"/>
      <c r="I18" s="49"/>
      <c r="J18" s="49"/>
      <c r="K18" s="49"/>
      <c r="L18" s="100"/>
      <c r="M18" s="101"/>
      <c r="N18" s="101"/>
      <c r="O18" s="102"/>
      <c r="P18" s="100"/>
      <c r="Q18" s="101"/>
      <c r="R18" s="101"/>
      <c r="S18" s="102"/>
      <c r="T18" s="110" t="s">
        <v>31</v>
      </c>
      <c r="U18" s="106"/>
      <c r="V18" s="107"/>
    </row>
    <row r="19" s="22" customFormat="1" spans="1:22">
      <c r="A19" s="50">
        <v>4</v>
      </c>
      <c r="B19" s="66">
        <v>44267</v>
      </c>
      <c r="C19" s="52">
        <v>2</v>
      </c>
      <c r="D19" s="53">
        <v>1.27</v>
      </c>
      <c r="E19" s="54">
        <v>1.5</v>
      </c>
      <c r="F19" s="54">
        <v>2</v>
      </c>
      <c r="G19" s="55">
        <f>(1.1953-1.1968)/(1.1968-1.12)</f>
        <v>-0.0195312500000007</v>
      </c>
      <c r="H19" s="56">
        <f t="shared" ref="H19:K19" si="9">IF(D19="","",H15+P19)</f>
        <v>116133.299253559</v>
      </c>
      <c r="I19" s="56">
        <f t="shared" si="9"/>
        <v>119251.8600625</v>
      </c>
      <c r="J19" s="56">
        <f t="shared" si="9"/>
        <v>126247.696</v>
      </c>
      <c r="K19" s="56">
        <f t="shared" si="9"/>
        <v>155467.097122344</v>
      </c>
      <c r="L19" s="94">
        <f t="shared" ref="L19:O19" si="10">IF(H15="","",H15*0.03)</f>
        <v>3356.130409023</v>
      </c>
      <c r="M19" s="95">
        <f t="shared" si="10"/>
        <v>3423.498375</v>
      </c>
      <c r="N19" s="95">
        <f t="shared" si="10"/>
        <v>3573.048</v>
      </c>
      <c r="O19" s="96">
        <f t="shared" si="10"/>
        <v>4666.74733593746</v>
      </c>
      <c r="P19" s="94">
        <f t="shared" ref="P19:S19" si="11">IF(D19="","",L19*D19)</f>
        <v>4262.28561945921</v>
      </c>
      <c r="Q19" s="95">
        <f t="shared" si="11"/>
        <v>5135.2475625</v>
      </c>
      <c r="R19" s="95">
        <f t="shared" si="11"/>
        <v>7146.096</v>
      </c>
      <c r="S19" s="96">
        <f t="shared" si="11"/>
        <v>-91.1474089050321</v>
      </c>
      <c r="T19" s="108" t="s">
        <v>32</v>
      </c>
      <c r="U19" s="108"/>
      <c r="V19" s="109"/>
    </row>
    <row r="20" s="22" customFormat="1" spans="1:22">
      <c r="A20" s="50">
        <v>5</v>
      </c>
      <c r="B20" s="66">
        <v>44273</v>
      </c>
      <c r="C20" s="52">
        <v>2</v>
      </c>
      <c r="D20" s="53">
        <v>1.27</v>
      </c>
      <c r="E20" s="54">
        <v>1.5</v>
      </c>
      <c r="F20" s="54">
        <v>2</v>
      </c>
      <c r="G20" s="55">
        <f>(1.1806-1.1964)/(1.1964-1.1989)</f>
        <v>6.3199999999995</v>
      </c>
      <c r="H20" s="56">
        <f t="shared" ref="H20:K20" si="12">IF(D20="","",H19+P20)</f>
        <v>120557.97795512</v>
      </c>
      <c r="I20" s="56">
        <f t="shared" si="12"/>
        <v>124618.193765312</v>
      </c>
      <c r="J20" s="56">
        <f t="shared" si="12"/>
        <v>133822.55776</v>
      </c>
      <c r="K20" s="56">
        <f t="shared" si="12"/>
        <v>184943.658736738</v>
      </c>
      <c r="L20" s="94">
        <f t="shared" ref="L20:O20" si="13">IF(H19="","",H19*0.03)</f>
        <v>3483.99897760678</v>
      </c>
      <c r="M20" s="95">
        <f t="shared" si="13"/>
        <v>3577.555801875</v>
      </c>
      <c r="N20" s="95">
        <f t="shared" si="13"/>
        <v>3787.43088</v>
      </c>
      <c r="O20" s="96">
        <f t="shared" si="13"/>
        <v>4664.01291367031</v>
      </c>
      <c r="P20" s="94">
        <f t="shared" ref="P20:S20" si="14">IF(D20="","",L20*D20)</f>
        <v>4424.67870156061</v>
      </c>
      <c r="Q20" s="95">
        <f t="shared" si="14"/>
        <v>5366.3337028125</v>
      </c>
      <c r="R20" s="95">
        <f t="shared" si="14"/>
        <v>7574.86176</v>
      </c>
      <c r="S20" s="96">
        <f t="shared" si="14"/>
        <v>29476.561614394</v>
      </c>
      <c r="T20" s="108" t="s">
        <v>32</v>
      </c>
      <c r="U20" s="108"/>
      <c r="V20" s="109"/>
    </row>
    <row r="21" s="23" customFormat="1" spans="1:22">
      <c r="A21" s="57"/>
      <c r="B21" s="58">
        <v>44286</v>
      </c>
      <c r="C21" s="59"/>
      <c r="D21" s="60"/>
      <c r="E21" s="61"/>
      <c r="F21" s="61"/>
      <c r="G21" s="62"/>
      <c r="H21" s="63"/>
      <c r="I21" s="63"/>
      <c r="J21" s="63"/>
      <c r="K21" s="63"/>
      <c r="L21" s="97"/>
      <c r="M21" s="98"/>
      <c r="N21" s="98"/>
      <c r="O21" s="99"/>
      <c r="P21" s="97"/>
      <c r="Q21" s="98"/>
      <c r="R21" s="98"/>
      <c r="S21" s="99"/>
      <c r="T21" s="110" t="s">
        <v>33</v>
      </c>
      <c r="U21" s="111"/>
      <c r="V21" s="112"/>
    </row>
    <row r="22" s="22" customFormat="1" spans="1:22">
      <c r="A22" s="50">
        <v>6</v>
      </c>
      <c r="B22" s="66">
        <v>44292</v>
      </c>
      <c r="C22" s="52">
        <v>2</v>
      </c>
      <c r="D22" s="53">
        <v>-1</v>
      </c>
      <c r="E22" s="54">
        <v>-1</v>
      </c>
      <c r="F22" s="54">
        <v>-1</v>
      </c>
      <c r="G22" s="67">
        <v>-1</v>
      </c>
      <c r="H22" s="56">
        <f t="shared" ref="H22:K22" si="15">IF(D22="","",H20+P22)</f>
        <v>116941.238616466</v>
      </c>
      <c r="I22" s="56">
        <f t="shared" si="15"/>
        <v>120879.647952353</v>
      </c>
      <c r="J22" s="56">
        <f t="shared" si="15"/>
        <v>129807.8810272</v>
      </c>
      <c r="K22" s="56">
        <f t="shared" si="15"/>
        <v>179395.348974636</v>
      </c>
      <c r="L22" s="94">
        <f t="shared" ref="L22:O22" si="16">IF(H20="","",H20*0.03)</f>
        <v>3616.73933865359</v>
      </c>
      <c r="M22" s="95">
        <f t="shared" si="16"/>
        <v>3738.54581295937</v>
      </c>
      <c r="N22" s="95">
        <f t="shared" si="16"/>
        <v>4014.6767328</v>
      </c>
      <c r="O22" s="96">
        <f t="shared" si="16"/>
        <v>5548.30976210213</v>
      </c>
      <c r="P22" s="94">
        <f t="shared" ref="P22:S22" si="17">IF(D22="","",L22*D22)</f>
        <v>-3616.73933865359</v>
      </c>
      <c r="Q22" s="95">
        <f t="shared" si="17"/>
        <v>-3738.54581295937</v>
      </c>
      <c r="R22" s="95">
        <f t="shared" si="17"/>
        <v>-4014.6767328</v>
      </c>
      <c r="S22" s="96">
        <f t="shared" si="17"/>
        <v>-5548.30976210213</v>
      </c>
      <c r="T22" s="108" t="s">
        <v>32</v>
      </c>
      <c r="U22" s="108"/>
      <c r="V22" s="109"/>
    </row>
    <row r="23" s="23" customFormat="1" spans="1:22">
      <c r="A23" s="57"/>
      <c r="B23" s="68" t="s">
        <v>34</v>
      </c>
      <c r="C23" s="59"/>
      <c r="D23" s="60"/>
      <c r="E23" s="61"/>
      <c r="F23" s="61"/>
      <c r="G23" s="69"/>
      <c r="H23" s="63"/>
      <c r="I23" s="63"/>
      <c r="J23" s="63"/>
      <c r="K23" s="63"/>
      <c r="L23" s="97"/>
      <c r="M23" s="98"/>
      <c r="N23" s="98"/>
      <c r="O23" s="99"/>
      <c r="P23" s="97"/>
      <c r="Q23" s="98"/>
      <c r="R23" s="98"/>
      <c r="S23" s="99"/>
      <c r="T23" s="113" t="s">
        <v>35</v>
      </c>
      <c r="U23" s="111"/>
      <c r="V23" s="112"/>
    </row>
    <row r="24" s="22" customFormat="1" ht="56.25" spans="1:22">
      <c r="A24" s="50">
        <v>7</v>
      </c>
      <c r="B24" s="66">
        <v>44319</v>
      </c>
      <c r="C24" s="52">
        <v>1</v>
      </c>
      <c r="D24" s="53">
        <v>1.27</v>
      </c>
      <c r="E24" s="54">
        <v>1.5</v>
      </c>
      <c r="F24" s="54">
        <v>2</v>
      </c>
      <c r="G24" s="67">
        <v>-1</v>
      </c>
      <c r="H24" s="56">
        <f t="shared" ref="H24:K24" si="18">IF(D24="","",H22+P24)</f>
        <v>121396.699807754</v>
      </c>
      <c r="I24" s="56">
        <f t="shared" si="18"/>
        <v>126319.232110209</v>
      </c>
      <c r="J24" s="56">
        <f t="shared" si="18"/>
        <v>137596.353888832</v>
      </c>
      <c r="K24" s="56">
        <f t="shared" si="18"/>
        <v>174013.488505397</v>
      </c>
      <c r="L24" s="94">
        <f t="shared" ref="L24:O24" si="19">IF(H22="","",H22*0.03)</f>
        <v>3508.23715849399</v>
      </c>
      <c r="M24" s="95">
        <f t="shared" si="19"/>
        <v>3626.38943857059</v>
      </c>
      <c r="N24" s="95">
        <f t="shared" si="19"/>
        <v>3894.236430816</v>
      </c>
      <c r="O24" s="96">
        <f t="shared" si="19"/>
        <v>5381.86046923907</v>
      </c>
      <c r="P24" s="94">
        <f t="shared" ref="P24:S24" si="20">IF(D24="","",L24*D24)</f>
        <v>4455.46119128736</v>
      </c>
      <c r="Q24" s="95">
        <f t="shared" si="20"/>
        <v>5439.58415785589</v>
      </c>
      <c r="R24" s="95">
        <f t="shared" si="20"/>
        <v>7788.472861632</v>
      </c>
      <c r="S24" s="96">
        <f t="shared" si="20"/>
        <v>-5381.86046923907</v>
      </c>
      <c r="T24" s="115" t="s">
        <v>36</v>
      </c>
      <c r="U24" s="108"/>
      <c r="V24" s="109"/>
    </row>
    <row r="25" s="22" customFormat="1" spans="1:22">
      <c r="A25" s="50">
        <v>8</v>
      </c>
      <c r="B25" s="66">
        <v>44330</v>
      </c>
      <c r="C25" s="52">
        <v>1</v>
      </c>
      <c r="D25" s="53">
        <v>1.27</v>
      </c>
      <c r="E25" s="54">
        <v>1.5</v>
      </c>
      <c r="F25" s="54">
        <v>2</v>
      </c>
      <c r="G25" s="55">
        <f>(1.2222-1.2088)/(1.2088-1.2049)</f>
        <v>3.43589743589739</v>
      </c>
      <c r="H25" s="56">
        <f t="shared" ref="H25:K25" si="21">IF(D25="","",H24+P25)</f>
        <v>126021.914070429</v>
      </c>
      <c r="I25" s="56">
        <f t="shared" si="21"/>
        <v>132003.597555168</v>
      </c>
      <c r="J25" s="56">
        <f t="shared" si="21"/>
        <v>145852.135122162</v>
      </c>
      <c r="K25" s="56">
        <f t="shared" si="21"/>
        <v>191950.263474414</v>
      </c>
      <c r="L25" s="94">
        <f t="shared" ref="L25:O25" si="22">IF(H24="","",H24*0.03)</f>
        <v>3641.90099423261</v>
      </c>
      <c r="M25" s="95">
        <f t="shared" si="22"/>
        <v>3789.57696330627</v>
      </c>
      <c r="N25" s="95">
        <f t="shared" si="22"/>
        <v>4127.89061666496</v>
      </c>
      <c r="O25" s="96">
        <f t="shared" si="22"/>
        <v>5220.4046551619</v>
      </c>
      <c r="P25" s="94">
        <f t="shared" ref="P25:S25" si="23">IF(D25="","",L25*D25)</f>
        <v>4625.21426267541</v>
      </c>
      <c r="Q25" s="95">
        <f t="shared" si="23"/>
        <v>5684.36544495941</v>
      </c>
      <c r="R25" s="95">
        <f t="shared" si="23"/>
        <v>8255.78123332992</v>
      </c>
      <c r="S25" s="96">
        <f t="shared" si="23"/>
        <v>17936.7749690175</v>
      </c>
      <c r="T25" s="108" t="s">
        <v>37</v>
      </c>
      <c r="U25" s="108" t="s">
        <v>38</v>
      </c>
      <c r="V25" s="109"/>
    </row>
    <row r="26" ht="54" spans="1:22">
      <c r="A26" s="43"/>
      <c r="B26" s="58" t="s">
        <v>39</v>
      </c>
      <c r="C26" s="65"/>
      <c r="D26" s="70"/>
      <c r="E26" s="71"/>
      <c r="F26" s="71"/>
      <c r="G26" s="72"/>
      <c r="H26" s="49"/>
      <c r="I26" s="49"/>
      <c r="J26" s="49"/>
      <c r="K26" s="49"/>
      <c r="L26" s="100"/>
      <c r="M26" s="101"/>
      <c r="N26" s="101"/>
      <c r="O26" s="102"/>
      <c r="P26" s="100"/>
      <c r="Q26" s="101"/>
      <c r="R26" s="101"/>
      <c r="S26" s="102"/>
      <c r="T26" s="116" t="s">
        <v>40</v>
      </c>
      <c r="U26" s="110" t="s">
        <v>41</v>
      </c>
      <c r="V26" s="107"/>
    </row>
    <row r="27" s="22" customFormat="1" ht="54" spans="1:22">
      <c r="A27" s="50">
        <v>9</v>
      </c>
      <c r="B27" s="66">
        <v>44357</v>
      </c>
      <c r="C27" s="52">
        <v>2</v>
      </c>
      <c r="D27" s="53">
        <v>1.27</v>
      </c>
      <c r="E27" s="54">
        <v>1.5</v>
      </c>
      <c r="F27" s="54">
        <v>2</v>
      </c>
      <c r="G27" s="55">
        <f>(1.1818-1.2172)/(1.2172-1.2219)</f>
        <v>7.53191489361716</v>
      </c>
      <c r="H27" s="56">
        <f t="shared" ref="H27:K27" si="24">IF(D27="","",H25+P27)</f>
        <v>130823.348996512</v>
      </c>
      <c r="I27" s="56">
        <f t="shared" si="24"/>
        <v>137943.759445151</v>
      </c>
      <c r="J27" s="56">
        <f t="shared" si="24"/>
        <v>154603.263229492</v>
      </c>
      <c r="K27" s="56">
        <f t="shared" si="24"/>
        <v>235322.854923314</v>
      </c>
      <c r="L27" s="94">
        <f t="shared" ref="L27:O27" si="25">IF(H25="","",H25*0.03)</f>
        <v>3780.65742211287</v>
      </c>
      <c r="M27" s="95">
        <f t="shared" si="25"/>
        <v>3960.10792665505</v>
      </c>
      <c r="N27" s="95">
        <f t="shared" si="25"/>
        <v>4375.56405366486</v>
      </c>
      <c r="O27" s="96">
        <f t="shared" si="25"/>
        <v>5758.50790423242</v>
      </c>
      <c r="P27" s="94">
        <f t="shared" ref="P27:S27" si="26">IF(D27="","",L27*D27)</f>
        <v>4801.43492608334</v>
      </c>
      <c r="Q27" s="95">
        <f t="shared" si="26"/>
        <v>5940.16188998258</v>
      </c>
      <c r="R27" s="95">
        <f t="shared" si="26"/>
        <v>8751.12810732972</v>
      </c>
      <c r="S27" s="96">
        <f t="shared" si="26"/>
        <v>43372.5914489003</v>
      </c>
      <c r="T27" s="117" t="s">
        <v>42</v>
      </c>
      <c r="U27" s="108"/>
      <c r="V27" s="109"/>
    </row>
    <row r="28" s="22" customFormat="1" spans="1:22">
      <c r="A28" s="50">
        <v>10</v>
      </c>
      <c r="B28" s="66">
        <v>44389</v>
      </c>
      <c r="C28" s="52">
        <v>2</v>
      </c>
      <c r="D28" s="53">
        <v>1.27</v>
      </c>
      <c r="E28" s="54">
        <v>1.5</v>
      </c>
      <c r="F28" s="54">
        <v>2</v>
      </c>
      <c r="G28" s="55">
        <f>(1.1818-1.1865)/(1.1865-1.1882)</f>
        <v>2.76470588235333</v>
      </c>
      <c r="H28" s="56">
        <f t="shared" ref="H28:K28" si="27">IF(D28="","",H27+P28)</f>
        <v>135807.718593279</v>
      </c>
      <c r="I28" s="56">
        <f t="shared" si="27"/>
        <v>144151.228620183</v>
      </c>
      <c r="J28" s="56">
        <f t="shared" si="27"/>
        <v>163879.459023261</v>
      </c>
      <c r="K28" s="56">
        <f t="shared" si="27"/>
        <v>254840.809361074</v>
      </c>
      <c r="L28" s="94">
        <f t="shared" ref="L28:O28" si="28">IF(H27="","",H27*0.03)</f>
        <v>3924.70046989537</v>
      </c>
      <c r="M28" s="95">
        <f t="shared" si="28"/>
        <v>4138.31278335453</v>
      </c>
      <c r="N28" s="95">
        <f t="shared" si="28"/>
        <v>4638.09789688475</v>
      </c>
      <c r="O28" s="96">
        <f t="shared" si="28"/>
        <v>7059.68564769943</v>
      </c>
      <c r="P28" s="94">
        <f t="shared" ref="P28:S28" si="29">IF(D28="","",L28*D28)</f>
        <v>4984.36959676712</v>
      </c>
      <c r="Q28" s="95">
        <f t="shared" si="29"/>
        <v>6207.46917503179</v>
      </c>
      <c r="R28" s="95">
        <f t="shared" si="29"/>
        <v>9276.1957937695</v>
      </c>
      <c r="S28" s="96">
        <f t="shared" si="29"/>
        <v>19517.95443776</v>
      </c>
      <c r="T28" s="108" t="s">
        <v>32</v>
      </c>
      <c r="U28" s="108"/>
      <c r="V28" s="109"/>
    </row>
    <row r="29" s="22" customFormat="1" spans="1:22">
      <c r="A29" s="50">
        <v>11</v>
      </c>
      <c r="B29" s="66">
        <v>44404</v>
      </c>
      <c r="C29" s="52">
        <v>2</v>
      </c>
      <c r="D29" s="53">
        <v>-1</v>
      </c>
      <c r="E29" s="54">
        <v>-1</v>
      </c>
      <c r="F29" s="54">
        <v>-1</v>
      </c>
      <c r="G29" s="67">
        <v>-1</v>
      </c>
      <c r="H29" s="56">
        <f t="shared" ref="H29:K29" si="30">IF(D29="","",H28+P29)</f>
        <v>131733.487035481</v>
      </c>
      <c r="I29" s="56">
        <f t="shared" si="30"/>
        <v>139826.691761577</v>
      </c>
      <c r="J29" s="56">
        <f t="shared" si="30"/>
        <v>158963.075252563</v>
      </c>
      <c r="K29" s="56">
        <f t="shared" si="30"/>
        <v>247195.585080242</v>
      </c>
      <c r="L29" s="94">
        <f t="shared" ref="L29:O29" si="31">IF(H28="","",H28*0.03)</f>
        <v>4074.23155779838</v>
      </c>
      <c r="M29" s="95">
        <f t="shared" si="31"/>
        <v>4324.53685860548</v>
      </c>
      <c r="N29" s="95">
        <f t="shared" si="31"/>
        <v>4916.38377069783</v>
      </c>
      <c r="O29" s="96">
        <f t="shared" si="31"/>
        <v>7645.22428083223</v>
      </c>
      <c r="P29" s="94">
        <f t="shared" ref="P29:S29" si="32">IF(D29="","",L29*D29)</f>
        <v>-4074.23155779838</v>
      </c>
      <c r="Q29" s="95">
        <f t="shared" si="32"/>
        <v>-4324.53685860548</v>
      </c>
      <c r="R29" s="95">
        <f t="shared" si="32"/>
        <v>-4916.38377069783</v>
      </c>
      <c r="S29" s="96">
        <f t="shared" si="32"/>
        <v>-7645.22428083223</v>
      </c>
      <c r="T29" s="108" t="s">
        <v>32</v>
      </c>
      <c r="U29" s="108"/>
      <c r="V29" s="109"/>
    </row>
    <row r="30" s="23" customFormat="1" ht="36" spans="1:22">
      <c r="A30" s="57"/>
      <c r="B30" s="58">
        <v>44407</v>
      </c>
      <c r="C30" s="59"/>
      <c r="D30" s="60"/>
      <c r="E30" s="61"/>
      <c r="F30" s="61"/>
      <c r="G30" s="69"/>
      <c r="H30" s="63"/>
      <c r="I30" s="63"/>
      <c r="J30" s="63"/>
      <c r="K30" s="63"/>
      <c r="L30" s="97"/>
      <c r="M30" s="98"/>
      <c r="N30" s="98"/>
      <c r="O30" s="99"/>
      <c r="P30" s="97"/>
      <c r="Q30" s="98"/>
      <c r="R30" s="98"/>
      <c r="S30" s="99"/>
      <c r="T30" s="118" t="s">
        <v>43</v>
      </c>
      <c r="U30" s="111"/>
      <c r="V30" s="112"/>
    </row>
    <row r="31" s="23" customFormat="1" ht="36" spans="1:22">
      <c r="A31" s="57"/>
      <c r="B31" s="58">
        <v>44419</v>
      </c>
      <c r="C31" s="59"/>
      <c r="D31" s="60"/>
      <c r="E31" s="61"/>
      <c r="F31" s="61"/>
      <c r="G31" s="69"/>
      <c r="H31" s="63"/>
      <c r="I31" s="63"/>
      <c r="J31" s="63"/>
      <c r="K31" s="63"/>
      <c r="L31" s="97"/>
      <c r="M31" s="98"/>
      <c r="N31" s="98"/>
      <c r="O31" s="99"/>
      <c r="P31" s="97"/>
      <c r="Q31" s="98"/>
      <c r="R31" s="98"/>
      <c r="S31" s="99"/>
      <c r="T31" s="118" t="s">
        <v>44</v>
      </c>
      <c r="U31" s="111"/>
      <c r="V31" s="112"/>
    </row>
    <row r="32" s="23" customFormat="1" ht="36" spans="1:22">
      <c r="A32" s="57"/>
      <c r="B32" s="58">
        <v>44428</v>
      </c>
      <c r="C32" s="59"/>
      <c r="D32" s="60"/>
      <c r="E32" s="61"/>
      <c r="F32" s="61"/>
      <c r="G32" s="69"/>
      <c r="H32" s="63"/>
      <c r="I32" s="63"/>
      <c r="J32" s="63"/>
      <c r="K32" s="63"/>
      <c r="L32" s="97"/>
      <c r="M32" s="98"/>
      <c r="N32" s="98"/>
      <c r="O32" s="99"/>
      <c r="P32" s="97"/>
      <c r="Q32" s="98"/>
      <c r="R32" s="98"/>
      <c r="S32" s="99"/>
      <c r="T32" s="118" t="s">
        <v>45</v>
      </c>
      <c r="U32" s="111"/>
      <c r="V32" s="112"/>
    </row>
    <row r="33" s="23" customFormat="1" ht="54" spans="1:22">
      <c r="A33" s="57"/>
      <c r="B33" s="58">
        <v>44445</v>
      </c>
      <c r="C33" s="59"/>
      <c r="D33" s="60"/>
      <c r="E33" s="61"/>
      <c r="F33" s="61"/>
      <c r="G33" s="69"/>
      <c r="H33" s="63"/>
      <c r="I33" s="63"/>
      <c r="J33" s="63"/>
      <c r="K33" s="63"/>
      <c r="L33" s="97"/>
      <c r="M33" s="98"/>
      <c r="N33" s="98"/>
      <c r="O33" s="99"/>
      <c r="P33" s="97"/>
      <c r="Q33" s="98"/>
      <c r="R33" s="98"/>
      <c r="S33" s="99"/>
      <c r="T33" s="118" t="s">
        <v>46</v>
      </c>
      <c r="U33" s="111"/>
      <c r="V33" s="112"/>
    </row>
    <row r="34" s="23" customFormat="1" spans="1:22">
      <c r="A34" s="57"/>
      <c r="B34" s="58">
        <v>44468</v>
      </c>
      <c r="C34" s="59"/>
      <c r="D34" s="60"/>
      <c r="E34" s="61"/>
      <c r="F34" s="61"/>
      <c r="G34" s="69"/>
      <c r="H34" s="63"/>
      <c r="I34" s="63"/>
      <c r="J34" s="63"/>
      <c r="K34" s="63"/>
      <c r="L34" s="97"/>
      <c r="M34" s="98"/>
      <c r="N34" s="98"/>
      <c r="O34" s="99"/>
      <c r="P34" s="97"/>
      <c r="Q34" s="98"/>
      <c r="R34" s="98"/>
      <c r="S34" s="99"/>
      <c r="T34" s="118" t="s">
        <v>47</v>
      </c>
      <c r="U34" s="111"/>
      <c r="V34" s="112"/>
    </row>
    <row r="35" s="23" customFormat="1" spans="1:22">
      <c r="A35" s="57"/>
      <c r="B35" s="58">
        <v>44482</v>
      </c>
      <c r="C35" s="59"/>
      <c r="D35" s="60"/>
      <c r="E35" s="61"/>
      <c r="F35" s="61"/>
      <c r="G35" s="69"/>
      <c r="H35" s="63"/>
      <c r="I35" s="63"/>
      <c r="J35" s="63"/>
      <c r="K35" s="63"/>
      <c r="L35" s="97"/>
      <c r="M35" s="98"/>
      <c r="N35" s="98"/>
      <c r="O35" s="99"/>
      <c r="P35" s="97"/>
      <c r="Q35" s="98"/>
      <c r="R35" s="98"/>
      <c r="S35" s="99"/>
      <c r="T35" s="118" t="s">
        <v>48</v>
      </c>
      <c r="U35" s="111"/>
      <c r="V35" s="112"/>
    </row>
    <row r="36" s="22" customFormat="1" spans="1:22">
      <c r="A36" s="50">
        <v>12</v>
      </c>
      <c r="B36" s="66">
        <v>44483</v>
      </c>
      <c r="C36" s="52">
        <v>2</v>
      </c>
      <c r="D36" s="53">
        <v>-1</v>
      </c>
      <c r="E36" s="54">
        <v>-1</v>
      </c>
      <c r="F36" s="54">
        <v>-1</v>
      </c>
      <c r="G36" s="67">
        <v>-1</v>
      </c>
      <c r="H36" s="56">
        <f t="shared" ref="H36:K36" si="33">IF(D36="","",H29+P36)</f>
        <v>127781.482424417</v>
      </c>
      <c r="I36" s="56">
        <f t="shared" si="33"/>
        <v>135631.89100873</v>
      </c>
      <c r="J36" s="56">
        <f t="shared" si="33"/>
        <v>154194.182994986</v>
      </c>
      <c r="K36" s="56">
        <f t="shared" si="33"/>
        <v>239779.717527835</v>
      </c>
      <c r="L36" s="94">
        <f t="shared" ref="L36:O36" si="34">IF(H29="","",H29*0.03)</f>
        <v>3952.00461106443</v>
      </c>
      <c r="M36" s="95">
        <f t="shared" si="34"/>
        <v>4194.80075284732</v>
      </c>
      <c r="N36" s="95">
        <f t="shared" si="34"/>
        <v>4768.8922575769</v>
      </c>
      <c r="O36" s="96">
        <f t="shared" si="34"/>
        <v>7415.86755240727</v>
      </c>
      <c r="P36" s="94">
        <f t="shared" ref="P36:S36" si="35">IF(D36="","",L36*D36)</f>
        <v>-3952.00461106443</v>
      </c>
      <c r="Q36" s="95">
        <f t="shared" si="35"/>
        <v>-4194.80075284732</v>
      </c>
      <c r="R36" s="95">
        <f t="shared" si="35"/>
        <v>-4768.8922575769</v>
      </c>
      <c r="S36" s="96">
        <f t="shared" si="35"/>
        <v>-7415.86755240727</v>
      </c>
      <c r="T36" s="108" t="s">
        <v>49</v>
      </c>
      <c r="U36" s="108"/>
      <c r="V36" s="109"/>
    </row>
    <row r="37" s="23" customFormat="1" spans="1:22">
      <c r="A37" s="57"/>
      <c r="B37" s="58">
        <v>44498</v>
      </c>
      <c r="C37" s="59"/>
      <c r="D37" s="60"/>
      <c r="E37" s="61"/>
      <c r="F37" s="61"/>
      <c r="G37" s="69"/>
      <c r="H37" s="63"/>
      <c r="I37" s="63"/>
      <c r="J37" s="63"/>
      <c r="K37" s="63"/>
      <c r="L37" s="97"/>
      <c r="M37" s="98"/>
      <c r="N37" s="98"/>
      <c r="O37" s="99"/>
      <c r="P37" s="97"/>
      <c r="Q37" s="98"/>
      <c r="R37" s="98"/>
      <c r="S37" s="99"/>
      <c r="T37" s="110" t="s">
        <v>50</v>
      </c>
      <c r="U37" s="110" t="s">
        <v>51</v>
      </c>
      <c r="V37" s="112"/>
    </row>
    <row r="38" s="23" customFormat="1" spans="1:22">
      <c r="A38" s="57">
        <v>13</v>
      </c>
      <c r="B38" s="73">
        <v>44483</v>
      </c>
      <c r="C38" s="59">
        <v>2</v>
      </c>
      <c r="D38" s="60">
        <v>1.27</v>
      </c>
      <c r="E38" s="61">
        <v>1.5</v>
      </c>
      <c r="F38" s="61">
        <v>2</v>
      </c>
      <c r="G38" s="62">
        <f>(1.1276-1.1585)/(1.1585-1.161)</f>
        <v>12.3600000000003</v>
      </c>
      <c r="H38" s="63">
        <f t="shared" ref="H38:K38" si="36">IF(D38="","",H36+P38)</f>
        <v>132649.956904787</v>
      </c>
      <c r="I38" s="63">
        <f t="shared" si="36"/>
        <v>141735.326104123</v>
      </c>
      <c r="J38" s="63">
        <f t="shared" si="36"/>
        <v>163445.833974685</v>
      </c>
      <c r="K38" s="63">
        <f t="shared" si="36"/>
        <v>328690.036787159</v>
      </c>
      <c r="L38" s="97">
        <f t="shared" ref="L38:O38" si="37">IF(H36="","",H36*0.03)</f>
        <v>3833.4444727325</v>
      </c>
      <c r="M38" s="98">
        <f t="shared" si="37"/>
        <v>4068.9567302619</v>
      </c>
      <c r="N38" s="98">
        <f t="shared" si="37"/>
        <v>4625.82548984959</v>
      </c>
      <c r="O38" s="99">
        <f t="shared" si="37"/>
        <v>7193.39152583505</v>
      </c>
      <c r="P38" s="97">
        <f t="shared" ref="P38:P49" si="38">IF(D38="","",L38*D38)</f>
        <v>4868.47448037028</v>
      </c>
      <c r="Q38" s="98">
        <f t="shared" ref="Q38:Q48" si="39">IF(E38="","",M38*E38)</f>
        <v>6103.43509539285</v>
      </c>
      <c r="R38" s="98">
        <f t="shared" ref="R38:R48" si="40">IF(F38="","",N38*F38)</f>
        <v>9251.65097969918</v>
      </c>
      <c r="S38" s="99">
        <f t="shared" ref="S38:S48" si="41">IF(G38="","",O38*G38)</f>
        <v>88910.3192593235</v>
      </c>
      <c r="T38" s="119" t="s">
        <v>52</v>
      </c>
      <c r="U38" s="113" t="s">
        <v>53</v>
      </c>
      <c r="V38" s="112"/>
    </row>
    <row r="39" spans="1:22">
      <c r="A39" s="43">
        <v>14</v>
      </c>
      <c r="B39" s="73">
        <v>44630</v>
      </c>
      <c r="C39" s="65">
        <v>2</v>
      </c>
      <c r="D39" s="70"/>
      <c r="E39" s="71"/>
      <c r="F39" s="71"/>
      <c r="G39" s="72"/>
      <c r="H39" s="49" t="str">
        <f t="shared" ref="H38:H60" si="42">IF(D39="","",H38+P39)</f>
        <v/>
      </c>
      <c r="I39" s="49" t="str">
        <f t="shared" ref="I38:I60" si="43">IF(E39="","",I38+Q39)</f>
        <v/>
      </c>
      <c r="J39" s="49" t="str">
        <f t="shared" ref="J38:J45" si="44">IF(F39="","",J38+R39)</f>
        <v/>
      </c>
      <c r="K39" s="49" t="str">
        <f t="shared" ref="K38:K60" si="45">IF(G39="","",K38+S39)</f>
        <v/>
      </c>
      <c r="L39" s="100">
        <f t="shared" ref="L38:L45" si="46">IF(H38="","",H38*0.03)</f>
        <v>3979.49870714362</v>
      </c>
      <c r="M39" s="101">
        <f t="shared" ref="M38:M45" si="47">IF(I38="","",I38*0.03)</f>
        <v>4252.05978312368</v>
      </c>
      <c r="N39" s="101">
        <f t="shared" ref="N38:N45" si="48">IF(J38="","",J38*0.03)</f>
        <v>4903.37501924056</v>
      </c>
      <c r="O39" s="102">
        <f t="shared" ref="O38:O45" si="49">IF(K38="","",K38*0.03)</f>
        <v>9860.70110361476</v>
      </c>
      <c r="P39" s="100" t="str">
        <f t="shared" si="38"/>
        <v/>
      </c>
      <c r="Q39" s="101" t="str">
        <f t="shared" si="39"/>
        <v/>
      </c>
      <c r="R39" s="101" t="str">
        <f t="shared" si="40"/>
        <v/>
      </c>
      <c r="S39" s="102" t="str">
        <f t="shared" si="41"/>
        <v/>
      </c>
      <c r="T39" s="116" t="s">
        <v>54</v>
      </c>
      <c r="U39" s="120" t="s">
        <v>55</v>
      </c>
      <c r="V39" s="107"/>
    </row>
    <row r="40" spans="1:22">
      <c r="A40" s="43">
        <v>15</v>
      </c>
      <c r="B40" s="58"/>
      <c r="C40" s="74"/>
      <c r="D40" s="70"/>
      <c r="E40" s="71"/>
      <c r="F40" s="71"/>
      <c r="G40" s="72"/>
      <c r="H40" s="49" t="str">
        <f t="shared" si="42"/>
        <v/>
      </c>
      <c r="I40" s="49" t="str">
        <f t="shared" si="43"/>
        <v/>
      </c>
      <c r="J40" s="49" t="str">
        <f t="shared" si="44"/>
        <v/>
      </c>
      <c r="K40" s="49" t="str">
        <f t="shared" si="45"/>
        <v/>
      </c>
      <c r="L40" s="100" t="str">
        <f t="shared" si="46"/>
        <v/>
      </c>
      <c r="M40" s="101" t="str">
        <f t="shared" si="47"/>
        <v/>
      </c>
      <c r="N40" s="101" t="str">
        <f t="shared" si="48"/>
        <v/>
      </c>
      <c r="O40" s="102" t="str">
        <f t="shared" si="49"/>
        <v/>
      </c>
      <c r="P40" s="100" t="str">
        <f t="shared" si="38"/>
        <v/>
      </c>
      <c r="Q40" s="101" t="str">
        <f t="shared" si="39"/>
        <v/>
      </c>
      <c r="R40" s="101" t="str">
        <f t="shared" si="40"/>
        <v/>
      </c>
      <c r="S40" s="102" t="str">
        <f t="shared" si="41"/>
        <v/>
      </c>
      <c r="T40" s="110"/>
      <c r="U40" s="121"/>
      <c r="V40" s="107"/>
    </row>
    <row r="41" spans="1:22">
      <c r="A41" s="43">
        <v>16</v>
      </c>
      <c r="B41" s="58"/>
      <c r="C41" s="65"/>
      <c r="D41" s="70"/>
      <c r="E41" s="71"/>
      <c r="F41" s="71"/>
      <c r="G41" s="72"/>
      <c r="H41" s="49" t="str">
        <f t="shared" si="42"/>
        <v/>
      </c>
      <c r="I41" s="49" t="str">
        <f t="shared" si="43"/>
        <v/>
      </c>
      <c r="J41" s="49" t="str">
        <f t="shared" si="44"/>
        <v/>
      </c>
      <c r="K41" s="49" t="str">
        <f t="shared" si="45"/>
        <v/>
      </c>
      <c r="L41" s="100" t="str">
        <f t="shared" si="46"/>
        <v/>
      </c>
      <c r="M41" s="101" t="str">
        <f t="shared" si="47"/>
        <v/>
      </c>
      <c r="N41" s="101" t="str">
        <f t="shared" si="48"/>
        <v/>
      </c>
      <c r="O41" s="102" t="str">
        <f t="shared" si="49"/>
        <v/>
      </c>
      <c r="P41" s="100" t="str">
        <f t="shared" si="38"/>
        <v/>
      </c>
      <c r="Q41" s="101" t="str">
        <f t="shared" si="39"/>
        <v/>
      </c>
      <c r="R41" s="101" t="str">
        <f t="shared" si="40"/>
        <v/>
      </c>
      <c r="S41" s="102" t="str">
        <f t="shared" si="41"/>
        <v/>
      </c>
      <c r="T41" s="116"/>
      <c r="U41" s="121"/>
      <c r="V41" s="107"/>
    </row>
    <row r="42" spans="1:22">
      <c r="A42" s="43">
        <v>17</v>
      </c>
      <c r="B42" s="58"/>
      <c r="C42" s="74"/>
      <c r="D42" s="70"/>
      <c r="E42" s="71"/>
      <c r="F42" s="71"/>
      <c r="G42" s="72"/>
      <c r="H42" s="49" t="str">
        <f t="shared" si="42"/>
        <v/>
      </c>
      <c r="I42" s="49" t="str">
        <f t="shared" si="43"/>
        <v/>
      </c>
      <c r="J42" s="49" t="str">
        <f t="shared" si="44"/>
        <v/>
      </c>
      <c r="K42" s="49" t="str">
        <f t="shared" si="45"/>
        <v/>
      </c>
      <c r="L42" s="100" t="str">
        <f t="shared" si="46"/>
        <v/>
      </c>
      <c r="M42" s="101" t="str">
        <f t="shared" si="47"/>
        <v/>
      </c>
      <c r="N42" s="101" t="str">
        <f t="shared" si="48"/>
        <v/>
      </c>
      <c r="O42" s="102" t="str">
        <f t="shared" si="49"/>
        <v/>
      </c>
      <c r="P42" s="100" t="str">
        <f t="shared" si="38"/>
        <v/>
      </c>
      <c r="Q42" s="101" t="str">
        <f t="shared" si="39"/>
        <v/>
      </c>
      <c r="R42" s="101" t="str">
        <f t="shared" si="40"/>
        <v/>
      </c>
      <c r="S42" s="102" t="str">
        <f t="shared" si="41"/>
        <v/>
      </c>
      <c r="T42" s="116"/>
      <c r="U42" s="106"/>
      <c r="V42" s="107"/>
    </row>
    <row r="43" spans="1:22">
      <c r="A43" s="43">
        <v>18</v>
      </c>
      <c r="B43" s="58"/>
      <c r="C43" s="65"/>
      <c r="D43" s="70"/>
      <c r="E43" s="71"/>
      <c r="F43" s="71"/>
      <c r="G43" s="72"/>
      <c r="H43" s="49" t="str">
        <f t="shared" si="42"/>
        <v/>
      </c>
      <c r="I43" s="49" t="str">
        <f t="shared" si="43"/>
        <v/>
      </c>
      <c r="J43" s="49" t="str">
        <f t="shared" si="44"/>
        <v/>
      </c>
      <c r="K43" s="49" t="str">
        <f t="shared" si="45"/>
        <v/>
      </c>
      <c r="L43" s="100" t="str">
        <f t="shared" si="46"/>
        <v/>
      </c>
      <c r="M43" s="101" t="str">
        <f t="shared" si="47"/>
        <v/>
      </c>
      <c r="N43" s="101" t="str">
        <f t="shared" si="48"/>
        <v/>
      </c>
      <c r="O43" s="102" t="str">
        <f t="shared" si="49"/>
        <v/>
      </c>
      <c r="P43" s="100" t="str">
        <f t="shared" si="38"/>
        <v/>
      </c>
      <c r="Q43" s="101" t="str">
        <f t="shared" si="39"/>
        <v/>
      </c>
      <c r="R43" s="101" t="str">
        <f t="shared" si="40"/>
        <v/>
      </c>
      <c r="S43" s="102" t="str">
        <f t="shared" si="41"/>
        <v/>
      </c>
      <c r="T43" s="116"/>
      <c r="U43" s="106"/>
      <c r="V43" s="107"/>
    </row>
    <row r="44" spans="1:22">
      <c r="A44" s="43">
        <v>19</v>
      </c>
      <c r="B44" s="58"/>
      <c r="C44" s="65"/>
      <c r="D44" s="70"/>
      <c r="E44" s="71"/>
      <c r="F44" s="71"/>
      <c r="G44" s="72"/>
      <c r="H44" s="49" t="str">
        <f t="shared" si="42"/>
        <v/>
      </c>
      <c r="I44" s="49" t="str">
        <f t="shared" si="43"/>
        <v/>
      </c>
      <c r="J44" s="49" t="str">
        <f t="shared" si="44"/>
        <v/>
      </c>
      <c r="K44" s="49" t="str">
        <f t="shared" si="45"/>
        <v/>
      </c>
      <c r="L44" s="100" t="str">
        <f t="shared" si="46"/>
        <v/>
      </c>
      <c r="M44" s="101" t="str">
        <f t="shared" si="47"/>
        <v/>
      </c>
      <c r="N44" s="101" t="str">
        <f t="shared" si="48"/>
        <v/>
      </c>
      <c r="O44" s="102" t="str">
        <f t="shared" si="49"/>
        <v/>
      </c>
      <c r="P44" s="100" t="str">
        <f t="shared" si="38"/>
        <v/>
      </c>
      <c r="Q44" s="101" t="str">
        <f t="shared" si="39"/>
        <v/>
      </c>
      <c r="R44" s="101" t="str">
        <f t="shared" si="40"/>
        <v/>
      </c>
      <c r="S44" s="102" t="str">
        <f t="shared" si="41"/>
        <v/>
      </c>
      <c r="T44" s="116"/>
      <c r="U44" s="122"/>
      <c r="V44" s="107"/>
    </row>
    <row r="45" spans="1:22">
      <c r="A45" s="43">
        <v>20</v>
      </c>
      <c r="B45" s="58"/>
      <c r="C45" s="65"/>
      <c r="D45" s="70"/>
      <c r="E45" s="71"/>
      <c r="F45" s="71"/>
      <c r="G45" s="72"/>
      <c r="H45" s="49" t="str">
        <f t="shared" si="42"/>
        <v/>
      </c>
      <c r="I45" s="49" t="str">
        <f t="shared" si="43"/>
        <v/>
      </c>
      <c r="J45" s="49" t="str">
        <f t="shared" si="44"/>
        <v/>
      </c>
      <c r="K45" s="49" t="str">
        <f t="shared" si="45"/>
        <v/>
      </c>
      <c r="L45" s="100" t="str">
        <f t="shared" si="46"/>
        <v/>
      </c>
      <c r="M45" s="101" t="str">
        <f t="shared" si="47"/>
        <v/>
      </c>
      <c r="N45" s="101" t="str">
        <f t="shared" si="48"/>
        <v/>
      </c>
      <c r="O45" s="102" t="str">
        <f t="shared" si="49"/>
        <v/>
      </c>
      <c r="P45" s="100" t="str">
        <f t="shared" si="38"/>
        <v/>
      </c>
      <c r="Q45" s="101" t="str">
        <f t="shared" si="39"/>
        <v/>
      </c>
      <c r="R45" s="101" t="str">
        <f t="shared" si="40"/>
        <v/>
      </c>
      <c r="S45" s="102" t="str">
        <f t="shared" si="41"/>
        <v/>
      </c>
      <c r="T45" s="116"/>
      <c r="U45" s="106"/>
      <c r="V45" s="107"/>
    </row>
    <row r="46" spans="1:22">
      <c r="A46" s="43">
        <v>21</v>
      </c>
      <c r="B46" s="75"/>
      <c r="C46" s="65"/>
      <c r="D46" s="70"/>
      <c r="E46" s="71"/>
      <c r="F46" s="71"/>
      <c r="G46" s="72"/>
      <c r="H46" s="49" t="str">
        <f t="shared" ref="H46:K46" si="50">IF(D46="","",H45+P46)</f>
        <v/>
      </c>
      <c r="I46" s="49" t="str">
        <f t="shared" si="50"/>
        <v/>
      </c>
      <c r="J46" s="49" t="str">
        <f t="shared" si="50"/>
        <v/>
      </c>
      <c r="K46" s="49" t="str">
        <f t="shared" si="50"/>
        <v/>
      </c>
      <c r="L46" s="100" t="str">
        <f t="shared" ref="L46:O46" si="51">IF(H45="","",H45*0.03)</f>
        <v/>
      </c>
      <c r="M46" s="101" t="str">
        <f t="shared" si="51"/>
        <v/>
      </c>
      <c r="N46" s="101" t="str">
        <f t="shared" si="51"/>
        <v/>
      </c>
      <c r="O46" s="102" t="str">
        <f t="shared" si="51"/>
        <v/>
      </c>
      <c r="P46" s="100" t="str">
        <f t="shared" si="38"/>
        <v/>
      </c>
      <c r="Q46" s="101" t="str">
        <f t="shared" si="39"/>
        <v/>
      </c>
      <c r="R46" s="101" t="str">
        <f t="shared" si="40"/>
        <v/>
      </c>
      <c r="S46" s="102" t="str">
        <f t="shared" si="41"/>
        <v/>
      </c>
      <c r="T46" s="122"/>
      <c r="U46" s="106"/>
      <c r="V46" s="107"/>
    </row>
    <row r="47" spans="1:22">
      <c r="A47" s="43">
        <v>22</v>
      </c>
      <c r="B47" s="75"/>
      <c r="C47" s="65"/>
      <c r="D47" s="70"/>
      <c r="E47" s="71"/>
      <c r="F47" s="71"/>
      <c r="G47" s="72"/>
      <c r="H47" s="49" t="str">
        <f t="shared" ref="H47:K47" si="52">IF(D47="","",H46+P47)</f>
        <v/>
      </c>
      <c r="I47" s="49" t="str">
        <f t="shared" si="52"/>
        <v/>
      </c>
      <c r="J47" s="49" t="str">
        <f t="shared" si="52"/>
        <v/>
      </c>
      <c r="K47" s="49" t="str">
        <f t="shared" si="52"/>
        <v/>
      </c>
      <c r="L47" s="100" t="str">
        <f t="shared" ref="L47:O47" si="53">IF(H46="","",H46*0.03)</f>
        <v/>
      </c>
      <c r="M47" s="101" t="str">
        <f t="shared" si="53"/>
        <v/>
      </c>
      <c r="N47" s="101" t="str">
        <f t="shared" si="53"/>
        <v/>
      </c>
      <c r="O47" s="102" t="str">
        <f t="shared" si="53"/>
        <v/>
      </c>
      <c r="P47" s="100" t="str">
        <f t="shared" si="38"/>
        <v/>
      </c>
      <c r="Q47" s="101" t="str">
        <f t="shared" si="39"/>
        <v/>
      </c>
      <c r="R47" s="101" t="str">
        <f t="shared" si="40"/>
        <v/>
      </c>
      <c r="S47" s="102" t="str">
        <f t="shared" si="41"/>
        <v/>
      </c>
      <c r="T47" s="122"/>
      <c r="U47" s="106"/>
      <c r="V47" s="107"/>
    </row>
    <row r="48" s="24" customFormat="1" spans="1:22">
      <c r="A48" s="76">
        <v>23</v>
      </c>
      <c r="B48" s="77"/>
      <c r="C48" s="74"/>
      <c r="D48" s="78"/>
      <c r="E48" s="79"/>
      <c r="F48" s="79"/>
      <c r="G48" s="80"/>
      <c r="H48" s="81" t="str">
        <f t="shared" ref="H48:K48" si="54">IF(D48="","",H47+P48)</f>
        <v/>
      </c>
      <c r="I48" s="81" t="str">
        <f t="shared" si="54"/>
        <v/>
      </c>
      <c r="J48" s="81" t="str">
        <f t="shared" si="54"/>
        <v/>
      </c>
      <c r="K48" s="81" t="str">
        <f t="shared" si="54"/>
        <v/>
      </c>
      <c r="L48" s="100" t="str">
        <f t="shared" ref="L48:O48" si="55">IF(H47="","",H47*0.03)</f>
        <v/>
      </c>
      <c r="M48" s="101" t="str">
        <f t="shared" si="55"/>
        <v/>
      </c>
      <c r="N48" s="101" t="str">
        <f t="shared" si="55"/>
        <v/>
      </c>
      <c r="O48" s="102" t="str">
        <f t="shared" si="55"/>
        <v/>
      </c>
      <c r="P48" s="100" t="str">
        <f t="shared" si="38"/>
        <v/>
      </c>
      <c r="Q48" s="101" t="str">
        <f t="shared" si="39"/>
        <v/>
      </c>
      <c r="R48" s="101" t="str">
        <f t="shared" si="40"/>
        <v/>
      </c>
      <c r="S48" s="102" t="str">
        <f t="shared" si="41"/>
        <v/>
      </c>
      <c r="T48" s="123"/>
      <c r="U48" s="124"/>
      <c r="V48" s="125"/>
    </row>
    <row r="49" spans="1:22">
      <c r="A49" s="43">
        <v>24</v>
      </c>
      <c r="B49" s="75"/>
      <c r="C49" s="65"/>
      <c r="D49" s="70"/>
      <c r="E49" s="71"/>
      <c r="F49" s="71"/>
      <c r="G49" s="72"/>
      <c r="H49" s="81" t="str">
        <f t="shared" ref="H49:K49" si="56">IF(D49="","",H48+P49)</f>
        <v/>
      </c>
      <c r="I49" s="81" t="str">
        <f t="shared" si="56"/>
        <v/>
      </c>
      <c r="J49" s="81" t="str">
        <f t="shared" si="56"/>
        <v/>
      </c>
      <c r="K49" s="81" t="str">
        <f t="shared" si="56"/>
        <v/>
      </c>
      <c r="L49" s="100" t="str">
        <f t="shared" ref="L49:O49" si="57">IF(H48="","",H48*0.03)</f>
        <v/>
      </c>
      <c r="M49" s="101" t="str">
        <f t="shared" si="57"/>
        <v/>
      </c>
      <c r="N49" s="101" t="str">
        <f t="shared" si="57"/>
        <v/>
      </c>
      <c r="O49" s="101" t="str">
        <f t="shared" si="57"/>
        <v/>
      </c>
      <c r="P49" s="100" t="str">
        <f t="shared" si="38"/>
        <v/>
      </c>
      <c r="Q49" s="101" t="str">
        <f t="shared" ref="P49:S49" si="58">IF(E49="","",M49*E49)</f>
        <v/>
      </c>
      <c r="R49" s="101" t="str">
        <f t="shared" si="58"/>
        <v/>
      </c>
      <c r="S49" s="102" t="str">
        <f t="shared" si="58"/>
        <v/>
      </c>
      <c r="T49" s="126"/>
      <c r="U49" s="124"/>
      <c r="V49" s="107"/>
    </row>
    <row r="50" s="25" customFormat="1" spans="1:22">
      <c r="A50" s="76">
        <v>25</v>
      </c>
      <c r="B50" s="75"/>
      <c r="C50" s="82"/>
      <c r="D50" s="70"/>
      <c r="E50" s="71"/>
      <c r="F50" s="71"/>
      <c r="G50" s="72"/>
      <c r="H50" s="49" t="str">
        <f t="shared" ref="H50:K50" si="59">IF(D50="","",H49+P50)</f>
        <v/>
      </c>
      <c r="I50" s="49" t="str">
        <f t="shared" si="59"/>
        <v/>
      </c>
      <c r="J50" s="49" t="str">
        <f t="shared" si="59"/>
        <v/>
      </c>
      <c r="K50" s="49" t="str">
        <f t="shared" si="59"/>
        <v/>
      </c>
      <c r="L50" s="100" t="str">
        <f t="shared" ref="L50:O50" si="60">IF(H49="","",H49*0.03)</f>
        <v/>
      </c>
      <c r="M50" s="101" t="str">
        <f t="shared" si="60"/>
        <v/>
      </c>
      <c r="N50" s="101" t="str">
        <f t="shared" si="60"/>
        <v/>
      </c>
      <c r="O50" s="102" t="str">
        <f t="shared" si="60"/>
        <v/>
      </c>
      <c r="P50" s="100" t="str">
        <f t="shared" ref="P50:S50" si="61">IF(D50="","",L50*D50)</f>
        <v/>
      </c>
      <c r="Q50" s="101" t="str">
        <f t="shared" si="61"/>
        <v/>
      </c>
      <c r="R50" s="101" t="str">
        <f t="shared" si="61"/>
        <v/>
      </c>
      <c r="S50" s="102" t="str">
        <f t="shared" si="61"/>
        <v/>
      </c>
      <c r="T50" s="126"/>
      <c r="U50" s="124"/>
      <c r="V50" s="127"/>
    </row>
    <row r="51" spans="1:22">
      <c r="A51" s="43">
        <v>26</v>
      </c>
      <c r="B51" s="75"/>
      <c r="C51" s="65"/>
      <c r="D51" s="78"/>
      <c r="E51" s="79"/>
      <c r="F51" s="71"/>
      <c r="G51" s="72"/>
      <c r="H51" s="49" t="str">
        <f t="shared" ref="H51:K51" si="62">IF(D51="","",H50+P51)</f>
        <v/>
      </c>
      <c r="I51" s="49" t="str">
        <f t="shared" si="62"/>
        <v/>
      </c>
      <c r="J51" s="49" t="str">
        <f t="shared" si="62"/>
        <v/>
      </c>
      <c r="K51" s="49" t="str">
        <f t="shared" si="62"/>
        <v/>
      </c>
      <c r="L51" s="100" t="str">
        <f t="shared" ref="L51:O51" si="63">IF(H50="","",H50*0.03)</f>
        <v/>
      </c>
      <c r="M51" s="101" t="str">
        <f t="shared" si="63"/>
        <v/>
      </c>
      <c r="N51" s="101" t="str">
        <f t="shared" si="63"/>
        <v/>
      </c>
      <c r="O51" s="102" t="str">
        <f t="shared" si="63"/>
        <v/>
      </c>
      <c r="P51" s="100" t="str">
        <f t="shared" ref="P51:S51" si="64">IF(D51="","",L51*D51)</f>
        <v/>
      </c>
      <c r="Q51" s="101" t="str">
        <f t="shared" si="64"/>
        <v/>
      </c>
      <c r="R51" s="101" t="str">
        <f t="shared" si="64"/>
        <v/>
      </c>
      <c r="S51" s="102" t="str">
        <f t="shared" si="64"/>
        <v/>
      </c>
      <c r="T51" s="126"/>
      <c r="U51" s="106"/>
      <c r="V51" s="107"/>
    </row>
    <row r="52" spans="1:22">
      <c r="A52" s="43">
        <v>27</v>
      </c>
      <c r="B52" s="75"/>
      <c r="C52" s="65"/>
      <c r="D52" s="70"/>
      <c r="E52" s="71"/>
      <c r="F52" s="71"/>
      <c r="G52" s="72"/>
      <c r="H52" s="49" t="str">
        <f t="shared" ref="H52:K52" si="65">IF(D52="","",H51+P52)</f>
        <v/>
      </c>
      <c r="I52" s="49" t="str">
        <f t="shared" si="65"/>
        <v/>
      </c>
      <c r="J52" s="49" t="str">
        <f t="shared" si="65"/>
        <v/>
      </c>
      <c r="K52" s="49" t="str">
        <f t="shared" si="65"/>
        <v/>
      </c>
      <c r="L52" s="100" t="str">
        <f t="shared" ref="L52:O52" si="66">IF(H51="","",H51*0.03)</f>
        <v/>
      </c>
      <c r="M52" s="101" t="str">
        <f t="shared" si="66"/>
        <v/>
      </c>
      <c r="N52" s="101" t="str">
        <f t="shared" si="66"/>
        <v/>
      </c>
      <c r="O52" s="102" t="str">
        <f t="shared" si="66"/>
        <v/>
      </c>
      <c r="P52" s="100" t="str">
        <f t="shared" ref="P52:S52" si="67">IF(D52="","",L52*D52)</f>
        <v/>
      </c>
      <c r="Q52" s="101" t="str">
        <f t="shared" si="67"/>
        <v/>
      </c>
      <c r="R52" s="101" t="str">
        <f t="shared" si="67"/>
        <v/>
      </c>
      <c r="S52" s="102" t="str">
        <f t="shared" si="67"/>
        <v/>
      </c>
      <c r="T52" s="126"/>
      <c r="U52" s="106"/>
      <c r="V52" s="107"/>
    </row>
    <row r="53" spans="1:22">
      <c r="A53" s="43">
        <v>28</v>
      </c>
      <c r="B53" s="75"/>
      <c r="C53" s="82"/>
      <c r="D53" s="78"/>
      <c r="E53" s="79"/>
      <c r="F53" s="71"/>
      <c r="G53" s="69"/>
      <c r="H53" s="49" t="str">
        <f t="shared" ref="H53:H58" si="68">IF(D53="","",H52+P53)</f>
        <v/>
      </c>
      <c r="I53" s="49" t="str">
        <f t="shared" ref="I53:I58" si="69">IF(E53="","",I52+Q53)</f>
        <v/>
      </c>
      <c r="J53" s="49" t="str">
        <f t="shared" ref="J53:J58" si="70">IF(F53="","",J52+R53)</f>
        <v/>
      </c>
      <c r="K53" s="49" t="str">
        <f t="shared" ref="K53:K58" si="71">IF(G53="","",K52+S53)</f>
        <v/>
      </c>
      <c r="L53" s="100" t="str">
        <f t="shared" ref="L53:L58" si="72">IF(H52="","",H52*0.03)</f>
        <v/>
      </c>
      <c r="M53" s="101" t="str">
        <f t="shared" ref="M53:M58" si="73">IF(I52="","",I52*0.03)</f>
        <v/>
      </c>
      <c r="N53" s="101" t="str">
        <f t="shared" ref="N53:N58" si="74">IF(J52="","",J52*0.03)</f>
        <v/>
      </c>
      <c r="O53" s="102" t="str">
        <f t="shared" ref="O53:O58" si="75">IF(K52="","",K52*0.03)</f>
        <v/>
      </c>
      <c r="P53" s="100" t="str">
        <f t="shared" ref="P53:S53" si="76">IF(D53="","",L53*D53)</f>
        <v/>
      </c>
      <c r="Q53" s="101" t="str">
        <f t="shared" si="76"/>
        <v/>
      </c>
      <c r="R53" s="101" t="str">
        <f t="shared" si="76"/>
        <v/>
      </c>
      <c r="S53" s="102" t="str">
        <f t="shared" si="76"/>
        <v/>
      </c>
      <c r="T53" s="126"/>
      <c r="U53" s="106"/>
      <c r="V53" s="107"/>
    </row>
    <row r="54" spans="1:22">
      <c r="A54" s="43">
        <v>29</v>
      </c>
      <c r="B54" s="75"/>
      <c r="C54" s="82"/>
      <c r="D54" s="70"/>
      <c r="E54" s="71"/>
      <c r="F54" s="71"/>
      <c r="G54" s="72"/>
      <c r="H54" s="49" t="str">
        <f t="shared" si="68"/>
        <v/>
      </c>
      <c r="I54" s="49" t="str">
        <f t="shared" si="69"/>
        <v/>
      </c>
      <c r="J54" s="49" t="str">
        <f t="shared" si="70"/>
        <v/>
      </c>
      <c r="K54" s="49" t="str">
        <f t="shared" si="71"/>
        <v/>
      </c>
      <c r="L54" s="100" t="str">
        <f t="shared" si="72"/>
        <v/>
      </c>
      <c r="M54" s="101" t="str">
        <f t="shared" si="73"/>
        <v/>
      </c>
      <c r="N54" s="101" t="str">
        <f t="shared" si="74"/>
        <v/>
      </c>
      <c r="O54" s="102" t="str">
        <f t="shared" si="75"/>
        <v/>
      </c>
      <c r="P54" s="100" t="str">
        <f t="shared" ref="P54:S54" si="77">IF(D54="","",L54*D54)</f>
        <v/>
      </c>
      <c r="Q54" s="101" t="str">
        <f t="shared" si="77"/>
        <v/>
      </c>
      <c r="R54" s="101" t="str">
        <f t="shared" si="77"/>
        <v/>
      </c>
      <c r="S54" s="102" t="str">
        <f t="shared" si="77"/>
        <v/>
      </c>
      <c r="T54" s="126"/>
      <c r="U54" s="106"/>
      <c r="V54" s="107"/>
    </row>
    <row r="55" spans="1:22">
      <c r="A55" s="43">
        <v>30</v>
      </c>
      <c r="B55" s="75"/>
      <c r="C55" s="65"/>
      <c r="D55" s="78"/>
      <c r="E55" s="79"/>
      <c r="F55" s="71"/>
      <c r="G55" s="72"/>
      <c r="H55" s="49" t="str">
        <f t="shared" si="68"/>
        <v/>
      </c>
      <c r="I55" s="49" t="str">
        <f t="shared" si="69"/>
        <v/>
      </c>
      <c r="J55" s="49" t="str">
        <f t="shared" si="70"/>
        <v/>
      </c>
      <c r="K55" s="49" t="str">
        <f t="shared" si="71"/>
        <v/>
      </c>
      <c r="L55" s="100" t="str">
        <f t="shared" si="72"/>
        <v/>
      </c>
      <c r="M55" s="101" t="str">
        <f t="shared" si="73"/>
        <v/>
      </c>
      <c r="N55" s="101" t="str">
        <f t="shared" si="74"/>
        <v/>
      </c>
      <c r="O55" s="102" t="str">
        <f t="shared" si="75"/>
        <v/>
      </c>
      <c r="P55" s="100" t="str">
        <f t="shared" ref="P55:S55" si="78">IF(D55="","",L55*D55)</f>
        <v/>
      </c>
      <c r="Q55" s="101" t="str">
        <f t="shared" si="78"/>
        <v/>
      </c>
      <c r="R55" s="101" t="str">
        <f t="shared" si="78"/>
        <v/>
      </c>
      <c r="S55" s="102" t="str">
        <f t="shared" si="78"/>
        <v/>
      </c>
      <c r="T55" s="126"/>
      <c r="U55" s="106"/>
      <c r="V55" s="107"/>
    </row>
    <row r="56" spans="1:22">
      <c r="A56" s="43">
        <v>31</v>
      </c>
      <c r="B56" s="75"/>
      <c r="C56" s="82"/>
      <c r="D56" s="78"/>
      <c r="E56" s="79"/>
      <c r="F56" s="71"/>
      <c r="G56" s="72"/>
      <c r="H56" s="49" t="str">
        <f t="shared" si="68"/>
        <v/>
      </c>
      <c r="I56" s="49" t="str">
        <f t="shared" si="69"/>
        <v/>
      </c>
      <c r="J56" s="49" t="str">
        <f t="shared" si="70"/>
        <v/>
      </c>
      <c r="K56" s="49" t="str">
        <f t="shared" si="71"/>
        <v/>
      </c>
      <c r="L56" s="100" t="str">
        <f t="shared" si="72"/>
        <v/>
      </c>
      <c r="M56" s="101" t="str">
        <f t="shared" si="73"/>
        <v/>
      </c>
      <c r="N56" s="101" t="str">
        <f t="shared" si="74"/>
        <v/>
      </c>
      <c r="O56" s="102" t="str">
        <f t="shared" si="75"/>
        <v/>
      </c>
      <c r="P56" s="100" t="str">
        <f t="shared" ref="P56:S56" si="79">IF(D56="","",L56*D56)</f>
        <v/>
      </c>
      <c r="Q56" s="101" t="str">
        <f t="shared" si="79"/>
        <v/>
      </c>
      <c r="R56" s="101" t="str">
        <f t="shared" si="79"/>
        <v/>
      </c>
      <c r="S56" s="102" t="str">
        <f t="shared" si="79"/>
        <v/>
      </c>
      <c r="T56" s="126"/>
      <c r="U56" s="106"/>
      <c r="V56" s="107"/>
    </row>
    <row r="57" spans="1:22">
      <c r="A57" s="43">
        <v>32</v>
      </c>
      <c r="B57" s="75"/>
      <c r="C57" s="65"/>
      <c r="D57" s="70"/>
      <c r="E57" s="71"/>
      <c r="F57" s="71"/>
      <c r="G57" s="72"/>
      <c r="H57" s="49" t="str">
        <f t="shared" si="68"/>
        <v/>
      </c>
      <c r="I57" s="49" t="str">
        <f t="shared" si="69"/>
        <v/>
      </c>
      <c r="J57" s="49" t="str">
        <f t="shared" si="70"/>
        <v/>
      </c>
      <c r="K57" s="49" t="str">
        <f t="shared" si="71"/>
        <v/>
      </c>
      <c r="L57" s="100" t="str">
        <f t="shared" si="72"/>
        <v/>
      </c>
      <c r="M57" s="101" t="str">
        <f t="shared" si="73"/>
        <v/>
      </c>
      <c r="N57" s="101" t="str">
        <f t="shared" si="74"/>
        <v/>
      </c>
      <c r="O57" s="102" t="str">
        <f t="shared" si="75"/>
        <v/>
      </c>
      <c r="P57" s="100" t="str">
        <f t="shared" ref="P57:S57" si="80">IF(D57="","",L57*D57)</f>
        <v/>
      </c>
      <c r="Q57" s="101" t="str">
        <f t="shared" si="80"/>
        <v/>
      </c>
      <c r="R57" s="101" t="str">
        <f t="shared" si="80"/>
        <v/>
      </c>
      <c r="S57" s="102" t="str">
        <f t="shared" si="80"/>
        <v/>
      </c>
      <c r="T57" s="126"/>
      <c r="U57" s="106"/>
      <c r="V57" s="107"/>
    </row>
    <row r="58" spans="1:22">
      <c r="A58" s="43">
        <v>33</v>
      </c>
      <c r="B58" s="75"/>
      <c r="C58" s="65"/>
      <c r="D58" s="78"/>
      <c r="E58" s="79"/>
      <c r="F58" s="71"/>
      <c r="G58" s="69"/>
      <c r="H58" s="49" t="str">
        <f t="shared" si="68"/>
        <v/>
      </c>
      <c r="I58" s="49" t="str">
        <f t="shared" si="69"/>
        <v/>
      </c>
      <c r="J58" s="49" t="str">
        <f t="shared" si="70"/>
        <v/>
      </c>
      <c r="K58" s="49" t="str">
        <f t="shared" si="71"/>
        <v/>
      </c>
      <c r="L58" s="100" t="str">
        <f t="shared" si="72"/>
        <v/>
      </c>
      <c r="M58" s="101" t="str">
        <f t="shared" si="73"/>
        <v/>
      </c>
      <c r="N58" s="101" t="str">
        <f t="shared" si="74"/>
        <v/>
      </c>
      <c r="O58" s="102" t="str">
        <f t="shared" si="75"/>
        <v/>
      </c>
      <c r="P58" s="100" t="str">
        <f t="shared" ref="P58:S58" si="81">IF(D58="","",L58*D58)</f>
        <v/>
      </c>
      <c r="Q58" s="101" t="str">
        <f t="shared" si="81"/>
        <v/>
      </c>
      <c r="R58" s="101" t="str">
        <f t="shared" si="81"/>
        <v/>
      </c>
      <c r="S58" s="102" t="str">
        <f t="shared" si="81"/>
        <v/>
      </c>
      <c r="T58" s="126"/>
      <c r="U58" s="106"/>
      <c r="V58" s="107"/>
    </row>
    <row r="59" spans="1:22">
      <c r="A59" s="43">
        <v>34</v>
      </c>
      <c r="B59" s="75"/>
      <c r="C59" s="65"/>
      <c r="D59" s="78"/>
      <c r="E59" s="79"/>
      <c r="F59" s="71"/>
      <c r="G59" s="69"/>
      <c r="H59" s="49" t="str">
        <f t="shared" ref="H59:K59" si="82">IF(D59="","",H58+P59)</f>
        <v/>
      </c>
      <c r="I59" s="49" t="str">
        <f t="shared" si="82"/>
        <v/>
      </c>
      <c r="J59" s="49" t="str">
        <f t="shared" si="82"/>
        <v/>
      </c>
      <c r="K59" s="49" t="str">
        <f t="shared" si="82"/>
        <v/>
      </c>
      <c r="L59" s="100" t="str">
        <f t="shared" ref="L59:O59" si="83">IF(H58="","",H58*0.03)</f>
        <v/>
      </c>
      <c r="M59" s="101" t="str">
        <f t="shared" si="83"/>
        <v/>
      </c>
      <c r="N59" s="101" t="str">
        <f t="shared" si="83"/>
        <v/>
      </c>
      <c r="O59" s="102" t="str">
        <f t="shared" si="83"/>
        <v/>
      </c>
      <c r="P59" s="100" t="str">
        <f t="shared" ref="P59:P75" si="84">IF(D59="","",L59*D59)</f>
        <v/>
      </c>
      <c r="Q59" s="101" t="str">
        <f t="shared" ref="Q59:Q75" si="85">IF(E59="","",M59*E59)</f>
        <v/>
      </c>
      <c r="R59" s="101" t="str">
        <f t="shared" ref="R59:R75" si="86">IF(F59="","",N59*F59)</f>
        <v/>
      </c>
      <c r="S59" s="102" t="str">
        <f t="shared" ref="S59:S75" si="87">IF(G59="","",O59*G59)</f>
        <v/>
      </c>
      <c r="T59" s="126"/>
      <c r="U59" s="106"/>
      <c r="V59" s="107"/>
    </row>
    <row r="60" spans="1:21">
      <c r="A60" s="83">
        <v>35</v>
      </c>
      <c r="B60" s="75"/>
      <c r="C60" s="65"/>
      <c r="D60" s="78"/>
      <c r="E60" s="79"/>
      <c r="F60" s="71"/>
      <c r="G60" s="69"/>
      <c r="H60" s="49" t="str">
        <f t="shared" ref="H60:K60" si="88">IF(D60="","",H59+P60)</f>
        <v/>
      </c>
      <c r="I60" s="49" t="str">
        <f t="shared" si="88"/>
        <v/>
      </c>
      <c r="J60" s="49" t="str">
        <f t="shared" ref="J59:J75" si="89">IF(F60="","",J59+R60)</f>
        <v/>
      </c>
      <c r="K60" s="49" t="str">
        <f t="shared" si="88"/>
        <v/>
      </c>
      <c r="L60" s="100" t="str">
        <f t="shared" ref="L59:L75" si="90">IF(H59="","",H59*0.03)</f>
        <v/>
      </c>
      <c r="M60" s="101" t="str">
        <f t="shared" ref="M59:M75" si="91">IF(I59="","",I59*0.03)</f>
        <v/>
      </c>
      <c r="N60" s="101" t="str">
        <f t="shared" ref="N59:N75" si="92">IF(J59="","",J59*0.03)</f>
        <v/>
      </c>
      <c r="O60" s="102" t="str">
        <f t="shared" ref="O59:O75" si="93">IF(K59="","",K59*0.03)</f>
        <v/>
      </c>
      <c r="P60" s="100" t="str">
        <f t="shared" si="84"/>
        <v/>
      </c>
      <c r="Q60" s="101" t="str">
        <f t="shared" si="85"/>
        <v/>
      </c>
      <c r="R60" s="101" t="str">
        <f t="shared" si="86"/>
        <v/>
      </c>
      <c r="S60" s="102" t="str">
        <f t="shared" si="87"/>
        <v/>
      </c>
      <c r="T60" s="126"/>
      <c r="U60" s="128"/>
    </row>
    <row r="61" spans="1:21">
      <c r="A61" s="43">
        <v>36</v>
      </c>
      <c r="B61" s="75"/>
      <c r="C61" s="65"/>
      <c r="D61" s="78"/>
      <c r="E61" s="79"/>
      <c r="F61" s="71"/>
      <c r="G61" s="69"/>
      <c r="H61" s="49" t="str">
        <f t="shared" ref="H61:H75" si="94">IF(D61="","",H60+P61)</f>
        <v/>
      </c>
      <c r="I61" s="49" t="str">
        <f t="shared" ref="I61:I75" si="95">IF(E61="","",I60+Q61)</f>
        <v/>
      </c>
      <c r="J61" s="49" t="str">
        <f t="shared" si="89"/>
        <v/>
      </c>
      <c r="K61" s="49" t="str">
        <f t="shared" ref="K61:K75" si="96">IF(G61="","",K60+S61)</f>
        <v/>
      </c>
      <c r="L61" s="100" t="str">
        <f t="shared" si="90"/>
        <v/>
      </c>
      <c r="M61" s="101" t="str">
        <f t="shared" si="91"/>
        <v/>
      </c>
      <c r="N61" s="101" t="str">
        <f t="shared" si="92"/>
        <v/>
      </c>
      <c r="O61" s="102" t="str">
        <f t="shared" si="93"/>
        <v/>
      </c>
      <c r="P61" s="100" t="str">
        <f t="shared" si="84"/>
        <v/>
      </c>
      <c r="Q61" s="101" t="str">
        <f t="shared" si="85"/>
        <v/>
      </c>
      <c r="R61" s="101" t="str">
        <f t="shared" si="86"/>
        <v/>
      </c>
      <c r="S61" s="102" t="str">
        <f t="shared" si="87"/>
        <v/>
      </c>
      <c r="T61" s="126"/>
      <c r="U61" s="128"/>
    </row>
    <row r="62" spans="1:21">
      <c r="A62" s="43">
        <v>37</v>
      </c>
      <c r="B62" s="75"/>
      <c r="C62" s="65"/>
      <c r="D62" s="78"/>
      <c r="E62" s="71"/>
      <c r="F62" s="71"/>
      <c r="G62" s="69"/>
      <c r="H62" s="49" t="str">
        <f t="shared" si="94"/>
        <v/>
      </c>
      <c r="I62" s="49" t="str">
        <f t="shared" si="95"/>
        <v/>
      </c>
      <c r="J62" s="49" t="str">
        <f t="shared" si="89"/>
        <v/>
      </c>
      <c r="K62" s="49" t="str">
        <f t="shared" si="96"/>
        <v/>
      </c>
      <c r="L62" s="100" t="str">
        <f t="shared" si="90"/>
        <v/>
      </c>
      <c r="M62" s="101" t="str">
        <f t="shared" si="91"/>
        <v/>
      </c>
      <c r="N62" s="101" t="str">
        <f t="shared" si="92"/>
        <v/>
      </c>
      <c r="O62" s="102" t="str">
        <f t="shared" si="93"/>
        <v/>
      </c>
      <c r="P62" s="100" t="str">
        <f t="shared" si="84"/>
        <v/>
      </c>
      <c r="Q62" s="101" t="str">
        <f t="shared" si="85"/>
        <v/>
      </c>
      <c r="R62" s="101" t="str">
        <f t="shared" si="86"/>
        <v/>
      </c>
      <c r="S62" s="102" t="str">
        <f t="shared" si="87"/>
        <v/>
      </c>
      <c r="T62" s="126"/>
      <c r="U62" s="128"/>
    </row>
    <row r="63" spans="1:21">
      <c r="A63" s="43">
        <v>38</v>
      </c>
      <c r="B63" s="75"/>
      <c r="C63" s="65"/>
      <c r="D63" s="70"/>
      <c r="E63" s="71"/>
      <c r="F63" s="71"/>
      <c r="G63" s="72"/>
      <c r="H63" s="49" t="str">
        <f t="shared" si="94"/>
        <v/>
      </c>
      <c r="I63" s="49" t="str">
        <f t="shared" si="95"/>
        <v/>
      </c>
      <c r="J63" s="49" t="str">
        <f t="shared" si="89"/>
        <v/>
      </c>
      <c r="K63" s="49" t="str">
        <f t="shared" si="96"/>
        <v/>
      </c>
      <c r="L63" s="100" t="str">
        <f t="shared" si="90"/>
        <v/>
      </c>
      <c r="M63" s="101" t="str">
        <f t="shared" si="91"/>
        <v/>
      </c>
      <c r="N63" s="101" t="str">
        <f t="shared" si="92"/>
        <v/>
      </c>
      <c r="O63" s="102" t="str">
        <f t="shared" si="93"/>
        <v/>
      </c>
      <c r="P63" s="100" t="str">
        <f t="shared" si="84"/>
        <v/>
      </c>
      <c r="Q63" s="101" t="str">
        <f t="shared" si="85"/>
        <v/>
      </c>
      <c r="R63" s="101" t="str">
        <f t="shared" si="86"/>
        <v/>
      </c>
      <c r="S63" s="102" t="str">
        <f t="shared" si="87"/>
        <v/>
      </c>
      <c r="T63" s="126"/>
      <c r="U63" s="128"/>
    </row>
    <row r="64" spans="1:21">
      <c r="A64" s="43">
        <v>39</v>
      </c>
      <c r="B64" s="75"/>
      <c r="C64" s="65"/>
      <c r="D64" s="78"/>
      <c r="E64" s="79"/>
      <c r="F64" s="71"/>
      <c r="G64" s="72"/>
      <c r="H64" s="49" t="str">
        <f t="shared" si="94"/>
        <v/>
      </c>
      <c r="I64" s="49" t="str">
        <f t="shared" si="95"/>
        <v/>
      </c>
      <c r="J64" s="49" t="str">
        <f t="shared" si="89"/>
        <v/>
      </c>
      <c r="K64" s="49" t="str">
        <f t="shared" si="96"/>
        <v/>
      </c>
      <c r="L64" s="100" t="str">
        <f t="shared" si="90"/>
        <v/>
      </c>
      <c r="M64" s="101" t="str">
        <f t="shared" si="91"/>
        <v/>
      </c>
      <c r="N64" s="101" t="str">
        <f t="shared" si="92"/>
        <v/>
      </c>
      <c r="O64" s="102" t="str">
        <f t="shared" si="93"/>
        <v/>
      </c>
      <c r="P64" s="100" t="str">
        <f t="shared" si="84"/>
        <v/>
      </c>
      <c r="Q64" s="101" t="str">
        <f t="shared" si="85"/>
        <v/>
      </c>
      <c r="R64" s="101" t="str">
        <f t="shared" si="86"/>
        <v/>
      </c>
      <c r="S64" s="102" t="str">
        <f t="shared" si="87"/>
        <v/>
      </c>
      <c r="T64" s="126"/>
      <c r="U64" s="128"/>
    </row>
    <row r="65" spans="1:21">
      <c r="A65" s="43">
        <v>40</v>
      </c>
      <c r="B65" s="75"/>
      <c r="C65" s="65"/>
      <c r="D65" s="78"/>
      <c r="E65" s="79"/>
      <c r="F65" s="71"/>
      <c r="G65" s="72"/>
      <c r="H65" s="49" t="str">
        <f t="shared" si="94"/>
        <v/>
      </c>
      <c r="I65" s="49" t="str">
        <f t="shared" si="95"/>
        <v/>
      </c>
      <c r="J65" s="49" t="str">
        <f t="shared" si="89"/>
        <v/>
      </c>
      <c r="K65" s="49" t="str">
        <f t="shared" si="96"/>
        <v/>
      </c>
      <c r="L65" s="100" t="str">
        <f t="shared" si="90"/>
        <v/>
      </c>
      <c r="M65" s="101" t="str">
        <f t="shared" si="91"/>
        <v/>
      </c>
      <c r="N65" s="101" t="str">
        <f t="shared" si="92"/>
        <v/>
      </c>
      <c r="O65" s="102" t="str">
        <f t="shared" si="93"/>
        <v/>
      </c>
      <c r="P65" s="100" t="str">
        <f t="shared" si="84"/>
        <v/>
      </c>
      <c r="Q65" s="101" t="str">
        <f t="shared" si="85"/>
        <v/>
      </c>
      <c r="R65" s="101" t="str">
        <f t="shared" si="86"/>
        <v/>
      </c>
      <c r="S65" s="102" t="str">
        <f t="shared" si="87"/>
        <v/>
      </c>
      <c r="T65" s="126"/>
      <c r="U65" s="128"/>
    </row>
    <row r="66" spans="1:21">
      <c r="A66" s="43">
        <v>41</v>
      </c>
      <c r="B66" s="75"/>
      <c r="C66" s="65"/>
      <c r="D66" s="78"/>
      <c r="E66" s="79"/>
      <c r="F66" s="71"/>
      <c r="G66" s="69"/>
      <c r="H66" s="49" t="str">
        <f t="shared" si="94"/>
        <v/>
      </c>
      <c r="I66" s="49" t="str">
        <f t="shared" si="95"/>
        <v/>
      </c>
      <c r="J66" s="49" t="str">
        <f t="shared" si="89"/>
        <v/>
      </c>
      <c r="K66" s="49" t="str">
        <f t="shared" si="96"/>
        <v/>
      </c>
      <c r="L66" s="100" t="str">
        <f t="shared" si="90"/>
        <v/>
      </c>
      <c r="M66" s="101" t="str">
        <f t="shared" si="91"/>
        <v/>
      </c>
      <c r="N66" s="101" t="str">
        <f t="shared" si="92"/>
        <v/>
      </c>
      <c r="O66" s="102" t="str">
        <f t="shared" si="93"/>
        <v/>
      </c>
      <c r="P66" s="100" t="str">
        <f t="shared" si="84"/>
        <v/>
      </c>
      <c r="Q66" s="101" t="str">
        <f t="shared" si="85"/>
        <v/>
      </c>
      <c r="R66" s="101" t="str">
        <f t="shared" si="86"/>
        <v/>
      </c>
      <c r="S66" s="102" t="str">
        <f t="shared" si="87"/>
        <v/>
      </c>
      <c r="T66" s="126"/>
      <c r="U66" s="128"/>
    </row>
    <row r="67" spans="1:21">
      <c r="A67" s="43">
        <v>42</v>
      </c>
      <c r="B67" s="75"/>
      <c r="C67" s="65"/>
      <c r="D67" s="70"/>
      <c r="E67" s="71"/>
      <c r="F67" s="71"/>
      <c r="G67" s="69"/>
      <c r="H67" s="49" t="str">
        <f t="shared" si="94"/>
        <v/>
      </c>
      <c r="I67" s="49" t="str">
        <f t="shared" si="95"/>
        <v/>
      </c>
      <c r="J67" s="49" t="str">
        <f t="shared" si="89"/>
        <v/>
      </c>
      <c r="K67" s="49" t="str">
        <f t="shared" si="96"/>
        <v/>
      </c>
      <c r="L67" s="100" t="str">
        <f t="shared" si="90"/>
        <v/>
      </c>
      <c r="M67" s="101" t="str">
        <f t="shared" si="91"/>
        <v/>
      </c>
      <c r="N67" s="101" t="str">
        <f t="shared" si="92"/>
        <v/>
      </c>
      <c r="O67" s="102" t="str">
        <f t="shared" si="93"/>
        <v/>
      </c>
      <c r="P67" s="100" t="str">
        <f t="shared" si="84"/>
        <v/>
      </c>
      <c r="Q67" s="101" t="str">
        <f t="shared" si="85"/>
        <v/>
      </c>
      <c r="R67" s="101" t="str">
        <f t="shared" si="86"/>
        <v/>
      </c>
      <c r="S67" s="102" t="str">
        <f t="shared" si="87"/>
        <v/>
      </c>
      <c r="T67" s="126"/>
      <c r="U67" s="128"/>
    </row>
    <row r="68" spans="1:21">
      <c r="A68" s="43">
        <v>43</v>
      </c>
      <c r="B68" s="75"/>
      <c r="C68" s="82"/>
      <c r="D68" s="70"/>
      <c r="E68" s="71"/>
      <c r="F68" s="71"/>
      <c r="G68" s="69"/>
      <c r="H68" s="49" t="str">
        <f t="shared" si="94"/>
        <v/>
      </c>
      <c r="I68" s="49" t="str">
        <f t="shared" si="95"/>
        <v/>
      </c>
      <c r="J68" s="49" t="str">
        <f t="shared" si="89"/>
        <v/>
      </c>
      <c r="K68" s="49" t="str">
        <f t="shared" si="96"/>
        <v/>
      </c>
      <c r="L68" s="100" t="str">
        <f t="shared" si="90"/>
        <v/>
      </c>
      <c r="M68" s="101" t="str">
        <f t="shared" si="91"/>
        <v/>
      </c>
      <c r="N68" s="101" t="str">
        <f t="shared" si="92"/>
        <v/>
      </c>
      <c r="O68" s="102" t="str">
        <f t="shared" si="93"/>
        <v/>
      </c>
      <c r="P68" s="100" t="str">
        <f t="shared" si="84"/>
        <v/>
      </c>
      <c r="Q68" s="101" t="str">
        <f t="shared" si="85"/>
        <v/>
      </c>
      <c r="R68" s="101" t="str">
        <f t="shared" si="86"/>
        <v/>
      </c>
      <c r="S68" s="102" t="str">
        <f t="shared" si="87"/>
        <v/>
      </c>
      <c r="T68" s="126"/>
      <c r="U68" s="128"/>
    </row>
    <row r="69" spans="1:21">
      <c r="A69" s="43">
        <v>44</v>
      </c>
      <c r="B69" s="75"/>
      <c r="C69" s="65"/>
      <c r="D69" s="78"/>
      <c r="E69" s="79"/>
      <c r="F69" s="71"/>
      <c r="G69" s="69"/>
      <c r="H69" s="49" t="str">
        <f t="shared" si="94"/>
        <v/>
      </c>
      <c r="I69" s="49" t="str">
        <f t="shared" si="95"/>
        <v/>
      </c>
      <c r="J69" s="49" t="str">
        <f t="shared" si="89"/>
        <v/>
      </c>
      <c r="K69" s="49" t="str">
        <f t="shared" si="96"/>
        <v/>
      </c>
      <c r="L69" s="100" t="str">
        <f t="shared" si="90"/>
        <v/>
      </c>
      <c r="M69" s="101" t="str">
        <f t="shared" si="91"/>
        <v/>
      </c>
      <c r="N69" s="101" t="str">
        <f t="shared" si="92"/>
        <v/>
      </c>
      <c r="O69" s="102" t="str">
        <f t="shared" si="93"/>
        <v/>
      </c>
      <c r="P69" s="100" t="str">
        <f t="shared" si="84"/>
        <v/>
      </c>
      <c r="Q69" s="101" t="str">
        <f t="shared" si="85"/>
        <v/>
      </c>
      <c r="R69" s="101" t="str">
        <f t="shared" si="86"/>
        <v/>
      </c>
      <c r="S69" s="102" t="str">
        <f t="shared" si="87"/>
        <v/>
      </c>
      <c r="T69" s="126"/>
      <c r="U69" s="128"/>
    </row>
    <row r="70" spans="1:21">
      <c r="A70" s="43">
        <v>45</v>
      </c>
      <c r="B70" s="75"/>
      <c r="C70" s="65"/>
      <c r="D70" s="70"/>
      <c r="E70" s="71"/>
      <c r="F70" s="71"/>
      <c r="G70" s="72"/>
      <c r="H70" s="49" t="str">
        <f t="shared" ref="H70:K70" si="97">IF(D70="","",H69+P70)</f>
        <v/>
      </c>
      <c r="I70" s="49" t="str">
        <f t="shared" si="97"/>
        <v/>
      </c>
      <c r="J70" s="49" t="str">
        <f t="shared" si="97"/>
        <v/>
      </c>
      <c r="K70" s="49" t="str">
        <f t="shared" si="97"/>
        <v/>
      </c>
      <c r="L70" s="100" t="str">
        <f t="shared" ref="L70:O70" si="98">IF(H69="","",H69*0.03)</f>
        <v/>
      </c>
      <c r="M70" s="101" t="str">
        <f t="shared" si="98"/>
        <v/>
      </c>
      <c r="N70" s="101" t="str">
        <f t="shared" si="98"/>
        <v/>
      </c>
      <c r="O70" s="102" t="str">
        <f t="shared" si="98"/>
        <v/>
      </c>
      <c r="P70" s="100" t="str">
        <f t="shared" si="84"/>
        <v/>
      </c>
      <c r="Q70" s="101" t="str">
        <f t="shared" si="85"/>
        <v/>
      </c>
      <c r="R70" s="101" t="str">
        <f t="shared" si="86"/>
        <v/>
      </c>
      <c r="S70" s="102" t="str">
        <f t="shared" si="87"/>
        <v/>
      </c>
      <c r="T70" s="126"/>
      <c r="U70" s="128"/>
    </row>
    <row r="71" spans="1:21">
      <c r="A71" s="43">
        <v>46</v>
      </c>
      <c r="B71" s="75"/>
      <c r="C71" s="82"/>
      <c r="D71" s="78"/>
      <c r="E71" s="79"/>
      <c r="F71" s="71"/>
      <c r="G71" s="69"/>
      <c r="H71" s="49" t="str">
        <f t="shared" ref="H71:K71" si="99">IF(D71="","",H70+P71)</f>
        <v/>
      </c>
      <c r="I71" s="49" t="str">
        <f t="shared" si="99"/>
        <v/>
      </c>
      <c r="J71" s="49" t="str">
        <f t="shared" si="99"/>
        <v/>
      </c>
      <c r="K71" s="49" t="str">
        <f t="shared" si="99"/>
        <v/>
      </c>
      <c r="L71" s="100" t="str">
        <f t="shared" ref="L71:O71" si="100">IF(H70="","",H70*0.03)</f>
        <v/>
      </c>
      <c r="M71" s="101" t="str">
        <f t="shared" si="100"/>
        <v/>
      </c>
      <c r="N71" s="101" t="str">
        <f t="shared" si="100"/>
        <v/>
      </c>
      <c r="O71" s="102" t="str">
        <f t="shared" si="100"/>
        <v/>
      </c>
      <c r="P71" s="100" t="str">
        <f t="shared" si="84"/>
        <v/>
      </c>
      <c r="Q71" s="101" t="str">
        <f t="shared" si="85"/>
        <v/>
      </c>
      <c r="R71" s="101" t="str">
        <f t="shared" si="86"/>
        <v/>
      </c>
      <c r="S71" s="102" t="str">
        <f t="shared" si="87"/>
        <v/>
      </c>
      <c r="T71" s="126"/>
      <c r="U71" s="128"/>
    </row>
    <row r="72" spans="1:21">
      <c r="A72" s="43">
        <v>47</v>
      </c>
      <c r="B72" s="75"/>
      <c r="C72" s="65"/>
      <c r="D72" s="70"/>
      <c r="E72" s="71"/>
      <c r="F72" s="71"/>
      <c r="G72" s="69"/>
      <c r="H72" s="49" t="str">
        <f t="shared" ref="H72:K72" si="101">IF(D72="","",H71+P72)</f>
        <v/>
      </c>
      <c r="I72" s="49" t="str">
        <f t="shared" si="101"/>
        <v/>
      </c>
      <c r="J72" s="49" t="str">
        <f t="shared" si="101"/>
        <v/>
      </c>
      <c r="K72" s="49" t="str">
        <f t="shared" si="101"/>
        <v/>
      </c>
      <c r="L72" s="100" t="str">
        <f>IF(H71="","",H71*0.03)</f>
        <v/>
      </c>
      <c r="M72" s="101" t="str">
        <f t="shared" ref="L72:O72" si="102">IF(I71="","",I71*0.03)</f>
        <v/>
      </c>
      <c r="N72" s="101" t="str">
        <f t="shared" si="102"/>
        <v/>
      </c>
      <c r="O72" s="102" t="str">
        <f t="shared" si="102"/>
        <v/>
      </c>
      <c r="P72" s="100" t="str">
        <f t="shared" ref="P72:P85" si="103">IF(D72="","",L72*D72)</f>
        <v/>
      </c>
      <c r="Q72" s="101" t="str">
        <f t="shared" ref="Q72:Q85" si="104">IF(E72="","",M72*E72)</f>
        <v/>
      </c>
      <c r="R72" s="101" t="str">
        <f t="shared" ref="R72:R85" si="105">IF(F72="","",N72*F72)</f>
        <v/>
      </c>
      <c r="S72" s="102" t="str">
        <f t="shared" ref="S72:S85" si="106">IF(G72="","",O72*G72)</f>
        <v/>
      </c>
      <c r="T72" s="126"/>
      <c r="U72" s="128"/>
    </row>
    <row r="73" spans="1:21">
      <c r="A73" s="43">
        <v>48</v>
      </c>
      <c r="B73" s="75"/>
      <c r="C73" s="65"/>
      <c r="D73" s="78"/>
      <c r="E73" s="79"/>
      <c r="F73" s="71"/>
      <c r="G73" s="69"/>
      <c r="H73" s="49" t="str">
        <f t="shared" ref="H73:K73" si="107">IF(D73="","",H72+P73)</f>
        <v/>
      </c>
      <c r="I73" s="49" t="str">
        <f t="shared" si="107"/>
        <v/>
      </c>
      <c r="J73" s="49" t="str">
        <f t="shared" si="107"/>
        <v/>
      </c>
      <c r="K73" s="49" t="str">
        <f t="shared" si="107"/>
        <v/>
      </c>
      <c r="L73" s="100" t="str">
        <f t="shared" ref="L73:O73" si="108">IF(H72="","",H72*0.03)</f>
        <v/>
      </c>
      <c r="M73" s="101" t="str">
        <f t="shared" si="108"/>
        <v/>
      </c>
      <c r="N73" s="101" t="str">
        <f t="shared" si="108"/>
        <v/>
      </c>
      <c r="O73" s="102" t="str">
        <f t="shared" si="108"/>
        <v/>
      </c>
      <c r="P73" s="100" t="str">
        <f t="shared" si="103"/>
        <v/>
      </c>
      <c r="Q73" s="101" t="str">
        <f t="shared" si="104"/>
        <v/>
      </c>
      <c r="R73" s="101" t="str">
        <f t="shared" si="105"/>
        <v/>
      </c>
      <c r="S73" s="102" t="str">
        <f t="shared" si="106"/>
        <v/>
      </c>
      <c r="T73" s="126"/>
      <c r="U73" s="128"/>
    </row>
    <row r="74" spans="1:21">
      <c r="A74" s="43">
        <v>49</v>
      </c>
      <c r="B74" s="75"/>
      <c r="C74" s="65"/>
      <c r="D74" s="78"/>
      <c r="E74" s="79"/>
      <c r="F74" s="71"/>
      <c r="G74" s="69"/>
      <c r="H74" s="49" t="str">
        <f t="shared" ref="H74:K74" si="109">IF(D74="","",H73+P74)</f>
        <v/>
      </c>
      <c r="I74" s="49" t="str">
        <f t="shared" si="109"/>
        <v/>
      </c>
      <c r="J74" s="49" t="str">
        <f t="shared" si="109"/>
        <v/>
      </c>
      <c r="K74" s="49" t="str">
        <f t="shared" si="109"/>
        <v/>
      </c>
      <c r="L74" s="100" t="str">
        <f t="shared" ref="L74:O74" si="110">IF(H73="","",H73*0.03)</f>
        <v/>
      </c>
      <c r="M74" s="101" t="str">
        <f t="shared" si="110"/>
        <v/>
      </c>
      <c r="N74" s="101" t="str">
        <f t="shared" si="110"/>
        <v/>
      </c>
      <c r="O74" s="102" t="str">
        <f t="shared" si="110"/>
        <v/>
      </c>
      <c r="P74" s="100" t="str">
        <f t="shared" si="103"/>
        <v/>
      </c>
      <c r="Q74" s="101" t="str">
        <f t="shared" si="104"/>
        <v/>
      </c>
      <c r="R74" s="101" t="str">
        <f t="shared" si="105"/>
        <v/>
      </c>
      <c r="S74" s="102" t="str">
        <f t="shared" si="106"/>
        <v/>
      </c>
      <c r="T74" s="131"/>
      <c r="U74" s="128"/>
    </row>
    <row r="75" spans="1:21">
      <c r="A75" s="43">
        <v>50</v>
      </c>
      <c r="B75" s="75"/>
      <c r="C75" s="65"/>
      <c r="D75" s="70"/>
      <c r="E75" s="71"/>
      <c r="F75" s="71"/>
      <c r="G75" s="72"/>
      <c r="H75" s="49" t="str">
        <f t="shared" ref="H75:K75" si="111">IF(D75="","",H74+P75)</f>
        <v/>
      </c>
      <c r="I75" s="49" t="str">
        <f t="shared" si="111"/>
        <v/>
      </c>
      <c r="J75" s="49" t="str">
        <f t="shared" si="111"/>
        <v/>
      </c>
      <c r="K75" s="49" t="str">
        <f t="shared" si="111"/>
        <v/>
      </c>
      <c r="L75" s="100" t="str">
        <f t="shared" ref="L75:O75" si="112">IF(H74="","",H74*0.03)</f>
        <v/>
      </c>
      <c r="M75" s="101" t="str">
        <f t="shared" si="112"/>
        <v/>
      </c>
      <c r="N75" s="101" t="str">
        <f t="shared" si="112"/>
        <v/>
      </c>
      <c r="O75" s="102" t="str">
        <f t="shared" si="112"/>
        <v/>
      </c>
      <c r="P75" s="100" t="str">
        <f t="shared" si="103"/>
        <v/>
      </c>
      <c r="Q75" s="101" t="str">
        <f t="shared" si="104"/>
        <v/>
      </c>
      <c r="R75" s="101" t="str">
        <f t="shared" si="105"/>
        <v/>
      </c>
      <c r="S75" s="102" t="str">
        <f t="shared" si="106"/>
        <v/>
      </c>
      <c r="T75" s="131"/>
      <c r="U75" s="128"/>
    </row>
    <row r="76" spans="1:21">
      <c r="A76" s="43">
        <v>51</v>
      </c>
      <c r="B76" s="75"/>
      <c r="C76" s="82"/>
      <c r="D76" s="78"/>
      <c r="E76" s="79"/>
      <c r="F76" s="71"/>
      <c r="G76" s="69"/>
      <c r="H76" s="49" t="str">
        <f t="shared" ref="H76:K76" si="113">IF(D76="","",H75+P76)</f>
        <v/>
      </c>
      <c r="I76" s="49" t="str">
        <f t="shared" si="113"/>
        <v/>
      </c>
      <c r="J76" s="49" t="str">
        <f t="shared" si="113"/>
        <v/>
      </c>
      <c r="K76" s="49" t="str">
        <f t="shared" si="113"/>
        <v/>
      </c>
      <c r="L76" s="100" t="str">
        <f t="shared" ref="L76:O76" si="114">IF(H75="","",H75*0.03)</f>
        <v/>
      </c>
      <c r="M76" s="101" t="str">
        <f t="shared" si="114"/>
        <v/>
      </c>
      <c r="N76" s="101" t="str">
        <f t="shared" si="114"/>
        <v/>
      </c>
      <c r="O76" s="102" t="str">
        <f t="shared" si="114"/>
        <v/>
      </c>
      <c r="P76" s="100" t="str">
        <f t="shared" si="103"/>
        <v/>
      </c>
      <c r="Q76" s="101" t="str">
        <f t="shared" si="104"/>
        <v/>
      </c>
      <c r="R76" s="101" t="str">
        <f t="shared" si="105"/>
        <v/>
      </c>
      <c r="S76" s="102" t="str">
        <f t="shared" si="106"/>
        <v/>
      </c>
      <c r="T76" s="131"/>
      <c r="U76" s="128"/>
    </row>
    <row r="77" spans="1:21">
      <c r="A77" s="43">
        <v>52</v>
      </c>
      <c r="B77" s="75"/>
      <c r="C77" s="82"/>
      <c r="D77" s="70"/>
      <c r="E77" s="71"/>
      <c r="F77" s="71"/>
      <c r="G77" s="72"/>
      <c r="H77" s="49" t="str">
        <f t="shared" ref="H77:K77" si="115">IF(D77="","",H76+P77)</f>
        <v/>
      </c>
      <c r="I77" s="49" t="str">
        <f t="shared" si="115"/>
        <v/>
      </c>
      <c r="J77" s="49" t="str">
        <f t="shared" si="115"/>
        <v/>
      </c>
      <c r="K77" s="49" t="str">
        <f t="shared" si="115"/>
        <v/>
      </c>
      <c r="L77" s="100" t="str">
        <f t="shared" ref="L77:O77" si="116">IF(H76="","",H76*0.03)</f>
        <v/>
      </c>
      <c r="M77" s="101" t="str">
        <f t="shared" si="116"/>
        <v/>
      </c>
      <c r="N77" s="101" t="str">
        <f t="shared" si="116"/>
        <v/>
      </c>
      <c r="O77" s="102" t="str">
        <f t="shared" si="116"/>
        <v/>
      </c>
      <c r="P77" s="100" t="str">
        <f t="shared" si="103"/>
        <v/>
      </c>
      <c r="Q77" s="101" t="str">
        <f t="shared" si="104"/>
        <v/>
      </c>
      <c r="R77" s="101" t="str">
        <f t="shared" si="105"/>
        <v/>
      </c>
      <c r="S77" s="102" t="str">
        <f t="shared" si="106"/>
        <v/>
      </c>
      <c r="T77" s="126"/>
      <c r="U77" s="132"/>
    </row>
    <row r="78" spans="1:21">
      <c r="A78" s="43">
        <v>53</v>
      </c>
      <c r="B78" s="75"/>
      <c r="C78" s="65"/>
      <c r="D78" s="78"/>
      <c r="E78" s="79"/>
      <c r="F78" s="71"/>
      <c r="G78" s="69"/>
      <c r="H78" s="49" t="str">
        <f t="shared" ref="H78:K78" si="117">IF(D78="","",H77+P78)</f>
        <v/>
      </c>
      <c r="I78" s="49" t="str">
        <f t="shared" si="117"/>
        <v/>
      </c>
      <c r="J78" s="49" t="str">
        <f t="shared" si="117"/>
        <v/>
      </c>
      <c r="K78" s="49" t="str">
        <f t="shared" si="117"/>
        <v/>
      </c>
      <c r="L78" s="100" t="str">
        <f t="shared" ref="L78:O78" si="118">IF(H77="","",H77*0.03)</f>
        <v/>
      </c>
      <c r="M78" s="101" t="str">
        <f t="shared" si="118"/>
        <v/>
      </c>
      <c r="N78" s="101" t="str">
        <f t="shared" si="118"/>
        <v/>
      </c>
      <c r="O78" s="102" t="str">
        <f t="shared" si="118"/>
        <v/>
      </c>
      <c r="P78" s="100" t="str">
        <f t="shared" si="103"/>
        <v/>
      </c>
      <c r="Q78" s="101" t="str">
        <f t="shared" si="104"/>
        <v/>
      </c>
      <c r="R78" s="101" t="str">
        <f t="shared" si="105"/>
        <v/>
      </c>
      <c r="S78" s="102" t="str">
        <f t="shared" si="106"/>
        <v/>
      </c>
      <c r="T78" s="131"/>
      <c r="U78" s="133"/>
    </row>
    <row r="79" spans="1:21">
      <c r="A79" s="43">
        <v>54</v>
      </c>
      <c r="B79" s="75"/>
      <c r="C79" s="65"/>
      <c r="D79" s="78"/>
      <c r="E79" s="79"/>
      <c r="F79" s="71"/>
      <c r="G79" s="69"/>
      <c r="H79" s="49" t="str">
        <f t="shared" ref="H79:K79" si="119">IF(D79="","",H78+P79)</f>
        <v/>
      </c>
      <c r="I79" s="49" t="str">
        <f t="shared" si="119"/>
        <v/>
      </c>
      <c r="J79" s="49" t="str">
        <f t="shared" si="119"/>
        <v/>
      </c>
      <c r="K79" s="49" t="str">
        <f t="shared" si="119"/>
        <v/>
      </c>
      <c r="L79" s="100" t="str">
        <f t="shared" ref="L79:O79" si="120">IF(H78="","",H78*0.03)</f>
        <v/>
      </c>
      <c r="M79" s="101" t="str">
        <f t="shared" si="120"/>
        <v/>
      </c>
      <c r="N79" s="101" t="str">
        <f t="shared" si="120"/>
        <v/>
      </c>
      <c r="O79" s="102" t="str">
        <f t="shared" si="120"/>
        <v/>
      </c>
      <c r="P79" s="100" t="str">
        <f t="shared" si="103"/>
        <v/>
      </c>
      <c r="Q79" s="101" t="str">
        <f t="shared" si="104"/>
        <v/>
      </c>
      <c r="R79" s="101" t="str">
        <f t="shared" si="105"/>
        <v/>
      </c>
      <c r="S79" s="102" t="str">
        <f t="shared" si="106"/>
        <v/>
      </c>
      <c r="T79" s="134"/>
      <c r="U79" s="128"/>
    </row>
    <row r="80" spans="1:21">
      <c r="A80" s="43">
        <v>55</v>
      </c>
      <c r="B80" s="75"/>
      <c r="C80" s="82"/>
      <c r="D80" s="70"/>
      <c r="E80" s="71"/>
      <c r="F80" s="71"/>
      <c r="G80" s="72"/>
      <c r="H80" s="49" t="str">
        <f t="shared" ref="H80:K80" si="121">IF(D80="","",H79+P80)</f>
        <v/>
      </c>
      <c r="I80" s="49" t="str">
        <f t="shared" si="121"/>
        <v/>
      </c>
      <c r="J80" s="49" t="str">
        <f t="shared" si="121"/>
        <v/>
      </c>
      <c r="K80" s="49" t="str">
        <f t="shared" si="121"/>
        <v/>
      </c>
      <c r="L80" s="100" t="str">
        <f t="shared" ref="L80:O80" si="122">IF(H79="","",H79*0.03)</f>
        <v/>
      </c>
      <c r="M80" s="101" t="str">
        <f t="shared" si="122"/>
        <v/>
      </c>
      <c r="N80" s="101" t="str">
        <f t="shared" si="122"/>
        <v/>
      </c>
      <c r="O80" s="102" t="str">
        <f t="shared" si="122"/>
        <v/>
      </c>
      <c r="P80" s="100" t="str">
        <f t="shared" si="103"/>
        <v/>
      </c>
      <c r="Q80" s="101" t="str">
        <f t="shared" si="104"/>
        <v/>
      </c>
      <c r="R80" s="101" t="str">
        <f t="shared" si="105"/>
        <v/>
      </c>
      <c r="S80" s="102" t="str">
        <f t="shared" si="106"/>
        <v/>
      </c>
      <c r="T80" s="134"/>
      <c r="U80" s="135"/>
    </row>
    <row r="81" spans="1:21">
      <c r="A81" s="43">
        <v>56</v>
      </c>
      <c r="B81" s="75"/>
      <c r="C81" s="65"/>
      <c r="D81" s="78"/>
      <c r="E81" s="79"/>
      <c r="F81" s="71"/>
      <c r="G81" s="72"/>
      <c r="H81" s="49" t="str">
        <f t="shared" ref="H81:K81" si="123">IF(D81="","",H80+P81)</f>
        <v/>
      </c>
      <c r="I81" s="49" t="str">
        <f t="shared" si="123"/>
        <v/>
      </c>
      <c r="J81" s="49" t="str">
        <f t="shared" si="123"/>
        <v/>
      </c>
      <c r="K81" s="49" t="str">
        <f t="shared" si="123"/>
        <v/>
      </c>
      <c r="L81" s="100" t="str">
        <f t="shared" ref="L81:O81" si="124">IF(H80="","",H80*0.03)</f>
        <v/>
      </c>
      <c r="M81" s="101" t="str">
        <f t="shared" si="124"/>
        <v/>
      </c>
      <c r="N81" s="101" t="str">
        <f t="shared" si="124"/>
        <v/>
      </c>
      <c r="O81" s="102" t="str">
        <f t="shared" si="124"/>
        <v/>
      </c>
      <c r="P81" s="100" t="str">
        <f t="shared" si="103"/>
        <v/>
      </c>
      <c r="Q81" s="101" t="str">
        <f t="shared" si="104"/>
        <v/>
      </c>
      <c r="R81" s="101" t="str">
        <f t="shared" si="105"/>
        <v/>
      </c>
      <c r="S81" s="102" t="str">
        <f t="shared" si="106"/>
        <v/>
      </c>
      <c r="T81" s="134"/>
      <c r="U81" s="128"/>
    </row>
    <row r="82" spans="1:21">
      <c r="A82" s="43">
        <v>57</v>
      </c>
      <c r="B82" s="75"/>
      <c r="C82" s="65"/>
      <c r="D82" s="78"/>
      <c r="E82" s="79"/>
      <c r="F82" s="71"/>
      <c r="G82" s="72"/>
      <c r="H82" s="49" t="str">
        <f t="shared" ref="H82:K82" si="125">IF(D82="","",H81+P82)</f>
        <v/>
      </c>
      <c r="I82" s="49" t="str">
        <f t="shared" si="125"/>
        <v/>
      </c>
      <c r="J82" s="49" t="str">
        <f t="shared" si="125"/>
        <v/>
      </c>
      <c r="K82" s="49" t="str">
        <f t="shared" si="125"/>
        <v/>
      </c>
      <c r="L82" s="100" t="str">
        <f t="shared" ref="L82:O82" si="126">IF(H81="","",H81*0.03)</f>
        <v/>
      </c>
      <c r="M82" s="101" t="str">
        <f t="shared" si="126"/>
        <v/>
      </c>
      <c r="N82" s="101" t="str">
        <f t="shared" si="126"/>
        <v/>
      </c>
      <c r="O82" s="102" t="str">
        <f t="shared" si="126"/>
        <v/>
      </c>
      <c r="P82" s="100" t="str">
        <f t="shared" si="103"/>
        <v/>
      </c>
      <c r="Q82" s="101" t="str">
        <f t="shared" si="104"/>
        <v/>
      </c>
      <c r="R82" s="101" t="str">
        <f t="shared" si="105"/>
        <v/>
      </c>
      <c r="S82" s="102" t="str">
        <f t="shared" si="106"/>
        <v/>
      </c>
      <c r="T82" s="134"/>
      <c r="U82" s="128"/>
    </row>
    <row r="83" spans="1:21">
      <c r="A83" s="43">
        <v>58</v>
      </c>
      <c r="B83" s="64"/>
      <c r="C83" s="65"/>
      <c r="D83" s="78"/>
      <c r="E83" s="79"/>
      <c r="F83" s="71"/>
      <c r="G83" s="69"/>
      <c r="H83" s="49" t="str">
        <f t="shared" ref="H83:K83" si="127">IF(D83="","",H82+P83)</f>
        <v/>
      </c>
      <c r="I83" s="49" t="str">
        <f t="shared" si="127"/>
        <v/>
      </c>
      <c r="J83" s="49" t="str">
        <f t="shared" si="127"/>
        <v/>
      </c>
      <c r="K83" s="49" t="str">
        <f t="shared" si="127"/>
        <v/>
      </c>
      <c r="L83" s="100" t="str">
        <f t="shared" ref="L83:O83" si="128">IF(H82="","",H82*0.03)</f>
        <v/>
      </c>
      <c r="M83" s="101" t="str">
        <f t="shared" si="128"/>
        <v/>
      </c>
      <c r="N83" s="101" t="str">
        <f t="shared" si="128"/>
        <v/>
      </c>
      <c r="O83" s="102" t="str">
        <f t="shared" si="128"/>
        <v/>
      </c>
      <c r="P83" s="100" t="str">
        <f t="shared" ref="P83:S83" si="129">IF(D83="","",L83*D83)</f>
        <v/>
      </c>
      <c r="Q83" s="101" t="str">
        <f t="shared" si="129"/>
        <v/>
      </c>
      <c r="R83" s="101" t="str">
        <f t="shared" si="129"/>
        <v/>
      </c>
      <c r="S83" s="102" t="str">
        <f t="shared" si="129"/>
        <v/>
      </c>
      <c r="T83" s="118"/>
      <c r="U83" s="128"/>
    </row>
    <row r="84" spans="1:21">
      <c r="A84" s="43">
        <v>59</v>
      </c>
      <c r="B84" s="64"/>
      <c r="C84" s="65"/>
      <c r="D84" s="78"/>
      <c r="E84" s="79"/>
      <c r="F84" s="71"/>
      <c r="G84" s="69"/>
      <c r="H84" s="49" t="str">
        <f t="shared" ref="H84:K84" si="130">IF(D84="","",H83+P84)</f>
        <v/>
      </c>
      <c r="I84" s="49" t="str">
        <f t="shared" si="130"/>
        <v/>
      </c>
      <c r="J84" s="49" t="str">
        <f t="shared" si="130"/>
        <v/>
      </c>
      <c r="K84" s="49" t="str">
        <f t="shared" si="130"/>
        <v/>
      </c>
      <c r="L84" s="100" t="str">
        <f t="shared" ref="L84:O84" si="131">IF(H83="","",H83*0.03)</f>
        <v/>
      </c>
      <c r="M84" s="101" t="str">
        <f t="shared" si="131"/>
        <v/>
      </c>
      <c r="N84" s="101" t="str">
        <f t="shared" si="131"/>
        <v/>
      </c>
      <c r="O84" s="102" t="str">
        <f t="shared" si="131"/>
        <v/>
      </c>
      <c r="P84" s="100" t="str">
        <f t="shared" ref="P84:S84" si="132">IF(D84="","",L84*D84)</f>
        <v/>
      </c>
      <c r="Q84" s="101" t="str">
        <f t="shared" si="132"/>
        <v/>
      </c>
      <c r="R84" s="101" t="str">
        <f t="shared" si="132"/>
        <v/>
      </c>
      <c r="S84" s="102" t="str">
        <f t="shared" si="132"/>
        <v/>
      </c>
      <c r="T84" s="136"/>
      <c r="U84" s="128"/>
    </row>
    <row r="85" spans="1:21">
      <c r="A85" s="43">
        <v>60</v>
      </c>
      <c r="B85" s="64"/>
      <c r="C85" s="65"/>
      <c r="D85" s="70"/>
      <c r="E85" s="71"/>
      <c r="F85" s="71"/>
      <c r="G85" s="129"/>
      <c r="H85" s="49" t="str">
        <f t="shared" ref="H85:K85" si="133">IF(D85="","",H84+P85)</f>
        <v/>
      </c>
      <c r="I85" s="49" t="str">
        <f t="shared" si="133"/>
        <v/>
      </c>
      <c r="J85" s="49" t="str">
        <f t="shared" si="133"/>
        <v/>
      </c>
      <c r="K85" s="49" t="str">
        <f t="shared" si="133"/>
        <v/>
      </c>
      <c r="L85" s="100" t="str">
        <f t="shared" ref="L85:O85" si="134">IF(H84="","",H84*0.03)</f>
        <v/>
      </c>
      <c r="M85" s="101" t="str">
        <f t="shared" si="134"/>
        <v/>
      </c>
      <c r="N85" s="101" t="str">
        <f t="shared" si="134"/>
        <v/>
      </c>
      <c r="O85" s="102" t="str">
        <f t="shared" si="134"/>
        <v/>
      </c>
      <c r="P85" s="100" t="str">
        <f t="shared" ref="P85:S85" si="135">IF(D85="","",L85*D85)</f>
        <v/>
      </c>
      <c r="Q85" s="101" t="str">
        <f t="shared" si="135"/>
        <v/>
      </c>
      <c r="R85" s="101" t="str">
        <f t="shared" si="135"/>
        <v/>
      </c>
      <c r="S85" s="102" t="str">
        <f t="shared" si="135"/>
        <v/>
      </c>
      <c r="T85" s="137"/>
      <c r="U85" s="128"/>
    </row>
    <row r="86" spans="1:21">
      <c r="A86" s="43">
        <v>61</v>
      </c>
      <c r="B86" s="64"/>
      <c r="C86" s="65"/>
      <c r="D86" s="70"/>
      <c r="E86" s="71"/>
      <c r="F86" s="71"/>
      <c r="G86" s="129"/>
      <c r="H86" s="49" t="str">
        <f t="shared" ref="H86:K86" si="136">IF(D86="","",H85+P86)</f>
        <v/>
      </c>
      <c r="I86" s="49" t="str">
        <f t="shared" si="136"/>
        <v/>
      </c>
      <c r="J86" s="49" t="str">
        <f t="shared" si="136"/>
        <v/>
      </c>
      <c r="K86" s="49" t="str">
        <f t="shared" si="136"/>
        <v/>
      </c>
      <c r="L86" s="100" t="str">
        <f t="shared" ref="L86:O86" si="137">IF(H85="","",H85*0.03)</f>
        <v/>
      </c>
      <c r="M86" s="101" t="str">
        <f t="shared" si="137"/>
        <v/>
      </c>
      <c r="N86" s="101" t="str">
        <f t="shared" si="137"/>
        <v/>
      </c>
      <c r="O86" s="102" t="str">
        <f t="shared" si="137"/>
        <v/>
      </c>
      <c r="P86" s="100" t="str">
        <f t="shared" ref="P86:S86" si="138">IF(D86="","",L86*D86)</f>
        <v/>
      </c>
      <c r="Q86" s="101" t="str">
        <f t="shared" si="138"/>
        <v/>
      </c>
      <c r="R86" s="101" t="str">
        <f t="shared" si="138"/>
        <v/>
      </c>
      <c r="S86" s="102" t="str">
        <f t="shared" si="138"/>
        <v/>
      </c>
      <c r="T86" s="128"/>
      <c r="U86" s="128"/>
    </row>
    <row r="87" spans="1:21">
      <c r="A87" s="43">
        <v>62</v>
      </c>
      <c r="B87" s="64"/>
      <c r="C87" s="65"/>
      <c r="D87" s="70"/>
      <c r="E87" s="71"/>
      <c r="F87" s="71"/>
      <c r="G87" s="129"/>
      <c r="H87" s="49" t="str">
        <f t="shared" ref="H87:K87" si="139">IF(D87="","",H86+P87)</f>
        <v/>
      </c>
      <c r="I87" s="49" t="str">
        <f t="shared" si="139"/>
        <v/>
      </c>
      <c r="J87" s="49" t="str">
        <f t="shared" si="139"/>
        <v/>
      </c>
      <c r="K87" s="49" t="str">
        <f t="shared" si="139"/>
        <v/>
      </c>
      <c r="L87" s="100" t="str">
        <f t="shared" ref="L87:O87" si="140">IF(H86="","",H86*0.03)</f>
        <v/>
      </c>
      <c r="M87" s="101" t="str">
        <f t="shared" si="140"/>
        <v/>
      </c>
      <c r="N87" s="101" t="str">
        <f t="shared" si="140"/>
        <v/>
      </c>
      <c r="O87" s="102" t="str">
        <f t="shared" si="140"/>
        <v/>
      </c>
      <c r="P87" s="100" t="str">
        <f t="shared" ref="P87:S87" si="141">IF(D87="","",L87*D87)</f>
        <v/>
      </c>
      <c r="Q87" s="101" t="str">
        <f t="shared" si="141"/>
        <v/>
      </c>
      <c r="R87" s="101" t="str">
        <f t="shared" si="141"/>
        <v/>
      </c>
      <c r="S87" s="102" t="str">
        <f t="shared" si="141"/>
        <v/>
      </c>
      <c r="T87" s="128"/>
      <c r="U87" s="128"/>
    </row>
    <row r="88" spans="1:21">
      <c r="A88" s="43">
        <v>63</v>
      </c>
      <c r="B88" s="64"/>
      <c r="C88" s="65"/>
      <c r="D88" s="78"/>
      <c r="E88" s="79"/>
      <c r="F88" s="71"/>
      <c r="G88" s="129"/>
      <c r="H88" s="49" t="str">
        <f t="shared" ref="H88:K88" si="142">IF(D88="","",H87+P88)</f>
        <v/>
      </c>
      <c r="I88" s="49" t="str">
        <f t="shared" si="142"/>
        <v/>
      </c>
      <c r="J88" s="49" t="str">
        <f t="shared" si="142"/>
        <v/>
      </c>
      <c r="K88" s="49" t="str">
        <f t="shared" si="142"/>
        <v/>
      </c>
      <c r="L88" s="100" t="str">
        <f t="shared" ref="L88:O88" si="143">IF(H87="","",H87*0.03)</f>
        <v/>
      </c>
      <c r="M88" s="101" t="str">
        <f t="shared" si="143"/>
        <v/>
      </c>
      <c r="N88" s="101" t="str">
        <f t="shared" si="143"/>
        <v/>
      </c>
      <c r="O88" s="102" t="str">
        <f t="shared" si="143"/>
        <v/>
      </c>
      <c r="P88" s="100" t="str">
        <f t="shared" ref="P88:S88" si="144">IF(D88="","",L88*D88)</f>
        <v/>
      </c>
      <c r="Q88" s="101" t="str">
        <f t="shared" si="144"/>
        <v/>
      </c>
      <c r="R88" s="101" t="str">
        <f t="shared" si="144"/>
        <v/>
      </c>
      <c r="S88" s="102" t="str">
        <f t="shared" si="144"/>
        <v/>
      </c>
      <c r="T88" s="128"/>
      <c r="U88" s="128"/>
    </row>
    <row r="89" spans="1:21">
      <c r="A89" s="43">
        <v>64</v>
      </c>
      <c r="B89" s="64"/>
      <c r="C89" s="65"/>
      <c r="D89" s="70"/>
      <c r="E89" s="71"/>
      <c r="F89" s="71"/>
      <c r="G89" s="129"/>
      <c r="H89" s="49" t="str">
        <f t="shared" ref="H89:K89" si="145">IF(D89="","",H88+P89)</f>
        <v/>
      </c>
      <c r="I89" s="49" t="str">
        <f t="shared" si="145"/>
        <v/>
      </c>
      <c r="J89" s="49" t="str">
        <f t="shared" si="145"/>
        <v/>
      </c>
      <c r="K89" s="49" t="str">
        <f t="shared" si="145"/>
        <v/>
      </c>
      <c r="L89" s="100" t="str">
        <f t="shared" ref="L89:O89" si="146">IF(H88="","",H88*0.03)</f>
        <v/>
      </c>
      <c r="M89" s="101" t="str">
        <f t="shared" si="146"/>
        <v/>
      </c>
      <c r="N89" s="101" t="str">
        <f t="shared" si="146"/>
        <v/>
      </c>
      <c r="O89" s="102" t="str">
        <f t="shared" si="146"/>
        <v/>
      </c>
      <c r="P89" s="100" t="str">
        <f t="shared" ref="P89:S89" si="147">IF(D89="","",L89*D89)</f>
        <v/>
      </c>
      <c r="Q89" s="101" t="str">
        <f t="shared" si="147"/>
        <v/>
      </c>
      <c r="R89" s="101" t="str">
        <f t="shared" si="147"/>
        <v/>
      </c>
      <c r="S89" s="102" t="str">
        <f t="shared" si="147"/>
        <v/>
      </c>
      <c r="T89" s="128"/>
      <c r="U89" s="128"/>
    </row>
    <row r="90" spans="1:21">
      <c r="A90" s="43">
        <v>65</v>
      </c>
      <c r="B90" s="64"/>
      <c r="C90" s="65"/>
      <c r="D90" s="78"/>
      <c r="E90" s="79"/>
      <c r="F90" s="71"/>
      <c r="G90" s="129"/>
      <c r="H90" s="49" t="str">
        <f t="shared" ref="H90:K90" si="148">IF(D90="","",H89+P90)</f>
        <v/>
      </c>
      <c r="I90" s="49" t="str">
        <f t="shared" si="148"/>
        <v/>
      </c>
      <c r="J90" s="49" t="str">
        <f t="shared" si="148"/>
        <v/>
      </c>
      <c r="K90" s="49" t="str">
        <f t="shared" si="148"/>
        <v/>
      </c>
      <c r="L90" s="100" t="str">
        <f t="shared" ref="L90:O90" si="149">IF(H89="","",H89*0.03)</f>
        <v/>
      </c>
      <c r="M90" s="101" t="str">
        <f t="shared" si="149"/>
        <v/>
      </c>
      <c r="N90" s="101" t="str">
        <f t="shared" si="149"/>
        <v/>
      </c>
      <c r="O90" s="102" t="str">
        <f t="shared" si="149"/>
        <v/>
      </c>
      <c r="P90" s="100" t="str">
        <f t="shared" ref="P90:S90" si="150">IF(D90="","",L90*D90)</f>
        <v/>
      </c>
      <c r="Q90" s="101" t="str">
        <f t="shared" si="150"/>
        <v/>
      </c>
      <c r="R90" s="101" t="str">
        <f t="shared" si="150"/>
        <v/>
      </c>
      <c r="S90" s="102" t="str">
        <f t="shared" si="150"/>
        <v/>
      </c>
      <c r="T90" s="128"/>
      <c r="U90" s="128"/>
    </row>
    <row r="91" spans="1:21">
      <c r="A91" s="43">
        <v>66</v>
      </c>
      <c r="B91" s="64"/>
      <c r="C91" s="65"/>
      <c r="D91" s="70"/>
      <c r="E91" s="71"/>
      <c r="F91" s="71"/>
      <c r="G91" s="129"/>
      <c r="H91" s="49" t="str">
        <f t="shared" ref="H91:K91" si="151">IF(D91="","",H90+P91)</f>
        <v/>
      </c>
      <c r="I91" s="49" t="str">
        <f t="shared" si="151"/>
        <v/>
      </c>
      <c r="J91" s="49" t="str">
        <f t="shared" si="151"/>
        <v/>
      </c>
      <c r="K91" s="49" t="str">
        <f t="shared" si="151"/>
        <v/>
      </c>
      <c r="L91" s="100" t="str">
        <f t="shared" ref="L91:O91" si="152">IF(H90="","",H90*0.03)</f>
        <v/>
      </c>
      <c r="M91" s="101" t="str">
        <f t="shared" si="152"/>
        <v/>
      </c>
      <c r="N91" s="101" t="str">
        <f t="shared" si="152"/>
        <v/>
      </c>
      <c r="O91" s="102" t="str">
        <f t="shared" si="152"/>
        <v/>
      </c>
      <c r="P91" s="100" t="str">
        <f t="shared" ref="P91:S91" si="153">IF(D91="","",L91*D91)</f>
        <v/>
      </c>
      <c r="Q91" s="101" t="str">
        <f t="shared" si="153"/>
        <v/>
      </c>
      <c r="R91" s="101" t="str">
        <f t="shared" si="153"/>
        <v/>
      </c>
      <c r="S91" s="102" t="str">
        <f t="shared" si="153"/>
        <v/>
      </c>
      <c r="T91" s="128"/>
      <c r="U91" s="128"/>
    </row>
    <row r="92" spans="1:21">
      <c r="A92" s="43">
        <v>67</v>
      </c>
      <c r="B92" s="64"/>
      <c r="C92" s="65"/>
      <c r="D92" s="70"/>
      <c r="E92" s="71"/>
      <c r="F92" s="71"/>
      <c r="G92" s="129"/>
      <c r="H92" s="49" t="str">
        <f t="shared" ref="H92:K92" si="154">IF(D92="","",H91+P92)</f>
        <v/>
      </c>
      <c r="I92" s="49" t="str">
        <f t="shared" si="154"/>
        <v/>
      </c>
      <c r="J92" s="49" t="str">
        <f t="shared" si="154"/>
        <v/>
      </c>
      <c r="K92" s="49" t="str">
        <f t="shared" si="154"/>
        <v/>
      </c>
      <c r="L92" s="100" t="str">
        <f t="shared" ref="L92:O92" si="155">IF(H91="","",H91*0.03)</f>
        <v/>
      </c>
      <c r="M92" s="101" t="str">
        <f t="shared" si="155"/>
        <v/>
      </c>
      <c r="N92" s="101" t="str">
        <f t="shared" si="155"/>
        <v/>
      </c>
      <c r="O92" s="102" t="str">
        <f t="shared" si="155"/>
        <v/>
      </c>
      <c r="P92" s="100" t="str">
        <f t="shared" ref="P92:S92" si="156">IF(D92="","",L92*D92)</f>
        <v/>
      </c>
      <c r="Q92" s="101" t="str">
        <f t="shared" si="156"/>
        <v/>
      </c>
      <c r="R92" s="101" t="str">
        <f t="shared" si="156"/>
        <v/>
      </c>
      <c r="S92" s="102" t="str">
        <f t="shared" si="156"/>
        <v/>
      </c>
      <c r="T92" s="128"/>
      <c r="U92" s="128"/>
    </row>
    <row r="93" spans="1:21">
      <c r="A93" s="43">
        <v>68</v>
      </c>
      <c r="B93" s="64"/>
      <c r="C93" s="65"/>
      <c r="D93" s="70"/>
      <c r="E93" s="71"/>
      <c r="F93" s="71"/>
      <c r="G93" s="129"/>
      <c r="H93" s="49" t="str">
        <f t="shared" ref="H93:K93" si="157">IF(D93="","",H92+P93)</f>
        <v/>
      </c>
      <c r="I93" s="49" t="str">
        <f t="shared" si="157"/>
        <v/>
      </c>
      <c r="J93" s="49" t="str">
        <f t="shared" si="157"/>
        <v/>
      </c>
      <c r="K93" s="49" t="str">
        <f t="shared" si="157"/>
        <v/>
      </c>
      <c r="L93" s="100" t="str">
        <f t="shared" ref="L93:O93" si="158">IF(H92="","",H92*0.03)</f>
        <v/>
      </c>
      <c r="M93" s="101" t="str">
        <f t="shared" si="158"/>
        <v/>
      </c>
      <c r="N93" s="101" t="str">
        <f t="shared" si="158"/>
        <v/>
      </c>
      <c r="O93" s="102" t="str">
        <f t="shared" si="158"/>
        <v/>
      </c>
      <c r="P93" s="100" t="str">
        <f t="shared" ref="P93:S93" si="159">IF(D93="","",L93*D93)</f>
        <v/>
      </c>
      <c r="Q93" s="101" t="str">
        <f t="shared" si="159"/>
        <v/>
      </c>
      <c r="R93" s="101" t="str">
        <f t="shared" si="159"/>
        <v/>
      </c>
      <c r="S93" s="102" t="str">
        <f t="shared" si="159"/>
        <v/>
      </c>
      <c r="T93" s="128"/>
      <c r="U93" s="128"/>
    </row>
    <row r="94" spans="1:21">
      <c r="A94" s="43">
        <v>69</v>
      </c>
      <c r="B94" s="64"/>
      <c r="C94" s="65"/>
      <c r="D94" s="78"/>
      <c r="E94" s="79"/>
      <c r="F94" s="71"/>
      <c r="G94" s="69"/>
      <c r="H94" s="49" t="str">
        <f t="shared" ref="H94:K94" si="160">IF(D94="","",H93+P94)</f>
        <v/>
      </c>
      <c r="I94" s="49" t="str">
        <f t="shared" si="160"/>
        <v/>
      </c>
      <c r="J94" s="49" t="str">
        <f t="shared" si="160"/>
        <v/>
      </c>
      <c r="K94" s="49" t="str">
        <f t="shared" si="160"/>
        <v/>
      </c>
      <c r="L94" s="100" t="str">
        <f t="shared" ref="L94:O94" si="161">IF(H93="","",H93*0.03)</f>
        <v/>
      </c>
      <c r="M94" s="101" t="str">
        <f t="shared" si="161"/>
        <v/>
      </c>
      <c r="N94" s="101" t="str">
        <f t="shared" si="161"/>
        <v/>
      </c>
      <c r="O94" s="102" t="str">
        <f t="shared" si="161"/>
        <v/>
      </c>
      <c r="P94" s="100" t="str">
        <f t="shared" ref="P94:S94" si="162">IF(D94="","",L94*D94)</f>
        <v/>
      </c>
      <c r="Q94" s="101" t="str">
        <f t="shared" si="162"/>
        <v/>
      </c>
      <c r="R94" s="101" t="str">
        <f t="shared" si="162"/>
        <v/>
      </c>
      <c r="S94" s="102" t="str">
        <f t="shared" si="162"/>
        <v/>
      </c>
      <c r="T94" s="128"/>
      <c r="U94" s="128"/>
    </row>
    <row r="95" spans="1:21">
      <c r="A95" s="43">
        <v>70</v>
      </c>
      <c r="B95" s="64"/>
      <c r="C95" s="65"/>
      <c r="D95" s="78"/>
      <c r="E95" s="79"/>
      <c r="F95" s="71"/>
      <c r="G95" s="69"/>
      <c r="H95" s="49" t="str">
        <f t="shared" ref="H95:K95" si="163">IF(D95="","",H94+P95)</f>
        <v/>
      </c>
      <c r="I95" s="49" t="str">
        <f t="shared" si="163"/>
        <v/>
      </c>
      <c r="J95" s="49" t="str">
        <f t="shared" si="163"/>
        <v/>
      </c>
      <c r="K95" s="49" t="str">
        <f t="shared" si="163"/>
        <v/>
      </c>
      <c r="L95" s="100" t="str">
        <f t="shared" ref="L95:O95" si="164">IF(H94="","",H94*0.03)</f>
        <v/>
      </c>
      <c r="M95" s="101" t="str">
        <f t="shared" si="164"/>
        <v/>
      </c>
      <c r="N95" s="101" t="str">
        <f t="shared" si="164"/>
        <v/>
      </c>
      <c r="O95" s="102" t="str">
        <f t="shared" si="164"/>
        <v/>
      </c>
      <c r="P95" s="100" t="str">
        <f t="shared" ref="P95:S95" si="165">IF(D95="","",L95*D95)</f>
        <v/>
      </c>
      <c r="Q95" s="101" t="str">
        <f t="shared" si="165"/>
        <v/>
      </c>
      <c r="R95" s="101" t="str">
        <f t="shared" si="165"/>
        <v/>
      </c>
      <c r="S95" s="102" t="str">
        <f t="shared" si="165"/>
        <v/>
      </c>
      <c r="T95" s="138"/>
      <c r="U95" s="128"/>
    </row>
    <row r="96" spans="1:21">
      <c r="A96" s="43">
        <v>71</v>
      </c>
      <c r="B96" s="64"/>
      <c r="C96" s="65"/>
      <c r="D96" s="70"/>
      <c r="E96" s="71"/>
      <c r="F96" s="71"/>
      <c r="G96" s="129"/>
      <c r="H96" s="49" t="str">
        <f t="shared" ref="H96:K96" si="166">IF(D96="","",H95+P96)</f>
        <v/>
      </c>
      <c r="I96" s="49" t="str">
        <f t="shared" si="166"/>
        <v/>
      </c>
      <c r="J96" s="49" t="str">
        <f t="shared" si="166"/>
        <v/>
      </c>
      <c r="K96" s="49" t="str">
        <f t="shared" si="166"/>
        <v/>
      </c>
      <c r="L96" s="100" t="str">
        <f t="shared" ref="L96:O96" si="167">IF(H95="","",H95*0.03)</f>
        <v/>
      </c>
      <c r="M96" s="101" t="str">
        <f t="shared" si="167"/>
        <v/>
      </c>
      <c r="N96" s="101" t="str">
        <f t="shared" si="167"/>
        <v/>
      </c>
      <c r="O96" s="102" t="str">
        <f t="shared" si="167"/>
        <v/>
      </c>
      <c r="P96" s="100" t="str">
        <f t="shared" ref="P96:S96" si="168">IF(D96="","",L96*D96)</f>
        <v/>
      </c>
      <c r="Q96" s="101" t="str">
        <f t="shared" si="168"/>
        <v/>
      </c>
      <c r="R96" s="101" t="str">
        <f t="shared" si="168"/>
        <v/>
      </c>
      <c r="S96" s="102" t="str">
        <f t="shared" si="168"/>
        <v/>
      </c>
      <c r="T96" s="128"/>
      <c r="U96" s="128"/>
    </row>
    <row r="97" spans="1:21">
      <c r="A97" s="43">
        <v>72</v>
      </c>
      <c r="B97" s="64"/>
      <c r="C97" s="65"/>
      <c r="D97" s="70"/>
      <c r="E97" s="71"/>
      <c r="F97" s="71"/>
      <c r="G97" s="129"/>
      <c r="H97" s="49" t="str">
        <f t="shared" ref="H97:K97" si="169">IF(D97="","",H96+P97)</f>
        <v/>
      </c>
      <c r="I97" s="49" t="str">
        <f t="shared" si="169"/>
        <v/>
      </c>
      <c r="J97" s="49" t="str">
        <f t="shared" si="169"/>
        <v/>
      </c>
      <c r="K97" s="49" t="str">
        <f t="shared" si="169"/>
        <v/>
      </c>
      <c r="L97" s="100" t="str">
        <f t="shared" ref="L97:O97" si="170">IF(H96="","",H96*0.03)</f>
        <v/>
      </c>
      <c r="M97" s="101" t="str">
        <f t="shared" si="170"/>
        <v/>
      </c>
      <c r="N97" s="101" t="str">
        <f t="shared" si="170"/>
        <v/>
      </c>
      <c r="O97" s="102" t="str">
        <f t="shared" si="170"/>
        <v/>
      </c>
      <c r="P97" s="100" t="str">
        <f t="shared" ref="P97:S97" si="171">IF(D97="","",L97*D97)</f>
        <v/>
      </c>
      <c r="Q97" s="101" t="str">
        <f t="shared" si="171"/>
        <v/>
      </c>
      <c r="R97" s="101" t="str">
        <f t="shared" si="171"/>
        <v/>
      </c>
      <c r="S97" s="102" t="str">
        <f t="shared" si="171"/>
        <v/>
      </c>
      <c r="T97" s="138"/>
      <c r="U97" s="128"/>
    </row>
    <row r="98" spans="1:21">
      <c r="A98" s="43">
        <v>73</v>
      </c>
      <c r="B98" s="64"/>
      <c r="C98" s="65"/>
      <c r="D98" s="78"/>
      <c r="E98" s="79"/>
      <c r="F98" s="71"/>
      <c r="G98" s="69"/>
      <c r="H98" s="49" t="str">
        <f t="shared" ref="H98:K98" si="172">IF(D98="","",H97+P98)</f>
        <v/>
      </c>
      <c r="I98" s="49" t="str">
        <f t="shared" si="172"/>
        <v/>
      </c>
      <c r="J98" s="49" t="str">
        <f t="shared" si="172"/>
        <v/>
      </c>
      <c r="K98" s="49" t="str">
        <f t="shared" si="172"/>
        <v/>
      </c>
      <c r="L98" s="100" t="str">
        <f t="shared" ref="L98:O98" si="173">IF(H97="","",H97*0.03)</f>
        <v/>
      </c>
      <c r="M98" s="101" t="str">
        <f t="shared" si="173"/>
        <v/>
      </c>
      <c r="N98" s="101" t="str">
        <f t="shared" si="173"/>
        <v/>
      </c>
      <c r="O98" s="102" t="str">
        <f t="shared" si="173"/>
        <v/>
      </c>
      <c r="P98" s="100" t="str">
        <f t="shared" ref="P98:P116" si="174">IF(D98="","",L98*D98)</f>
        <v/>
      </c>
      <c r="Q98" s="101" t="str">
        <f t="shared" ref="Q98:Q116" si="175">IF(E98="","",M98*E98)</f>
        <v/>
      </c>
      <c r="R98" s="101" t="str">
        <f t="shared" ref="R98:R116" si="176">IF(F98="","",N98*F98)</f>
        <v/>
      </c>
      <c r="S98" s="102" t="str">
        <f t="shared" ref="S98:S116" si="177">IF(G98="","",O98*G98)</f>
        <v/>
      </c>
      <c r="T98" s="128"/>
      <c r="U98" s="128"/>
    </row>
    <row r="99" spans="1:21">
      <c r="A99" s="43">
        <v>74</v>
      </c>
      <c r="B99" s="64"/>
      <c r="C99" s="65"/>
      <c r="D99" s="78"/>
      <c r="E99" s="79"/>
      <c r="F99" s="71"/>
      <c r="G99" s="69"/>
      <c r="H99" s="49" t="str">
        <f t="shared" ref="H98:H116" si="178">IF(D99="","",H98+P99)</f>
        <v/>
      </c>
      <c r="I99" s="49" t="str">
        <f t="shared" ref="I98:I116" si="179">IF(E99="","",I98+Q99)</f>
        <v/>
      </c>
      <c r="J99" s="49" t="str">
        <f t="shared" ref="J98:J116" si="180">IF(F99="","",J98+R99)</f>
        <v/>
      </c>
      <c r="K99" s="49" t="str">
        <f t="shared" ref="K98:K116" si="181">IF(G99="","",K98+S99)</f>
        <v/>
      </c>
      <c r="L99" s="100" t="str">
        <f t="shared" ref="L98:L116" si="182">IF(H98="","",H98*0.03)</f>
        <v/>
      </c>
      <c r="M99" s="101" t="str">
        <f t="shared" ref="M98:M116" si="183">IF(I98="","",I98*0.03)</f>
        <v/>
      </c>
      <c r="N99" s="101" t="str">
        <f t="shared" ref="N98:N116" si="184">IF(J98="","",J98*0.03)</f>
        <v/>
      </c>
      <c r="O99" s="102" t="str">
        <f t="shared" ref="O98:O116" si="185">IF(K98="","",K98*0.03)</f>
        <v/>
      </c>
      <c r="P99" s="100" t="str">
        <f t="shared" si="174"/>
        <v/>
      </c>
      <c r="Q99" s="101" t="str">
        <f t="shared" si="175"/>
        <v/>
      </c>
      <c r="R99" s="101" t="str">
        <f t="shared" si="176"/>
        <v/>
      </c>
      <c r="S99" s="102" t="str">
        <f t="shared" si="177"/>
        <v/>
      </c>
      <c r="T99" s="128"/>
      <c r="U99" s="128"/>
    </row>
    <row r="100" spans="1:21">
      <c r="A100" s="43">
        <v>75</v>
      </c>
      <c r="B100" s="64"/>
      <c r="C100" s="65"/>
      <c r="D100" s="70"/>
      <c r="E100" s="71"/>
      <c r="F100" s="71"/>
      <c r="G100" s="129"/>
      <c r="H100" s="49" t="str">
        <f t="shared" si="178"/>
        <v/>
      </c>
      <c r="I100" s="49" t="str">
        <f t="shared" si="179"/>
        <v/>
      </c>
      <c r="J100" s="49" t="str">
        <f t="shared" si="180"/>
        <v/>
      </c>
      <c r="K100" s="49" t="str">
        <f t="shared" si="181"/>
        <v/>
      </c>
      <c r="L100" s="100" t="str">
        <f t="shared" si="182"/>
        <v/>
      </c>
      <c r="M100" s="101" t="str">
        <f t="shared" si="183"/>
        <v/>
      </c>
      <c r="N100" s="101" t="str">
        <f t="shared" si="184"/>
        <v/>
      </c>
      <c r="O100" s="102" t="str">
        <f t="shared" si="185"/>
        <v/>
      </c>
      <c r="P100" s="100" t="str">
        <f t="shared" si="174"/>
        <v/>
      </c>
      <c r="Q100" s="101" t="str">
        <f t="shared" si="175"/>
        <v/>
      </c>
      <c r="R100" s="101" t="str">
        <f t="shared" si="176"/>
        <v/>
      </c>
      <c r="S100" s="102" t="str">
        <f t="shared" si="177"/>
        <v/>
      </c>
      <c r="T100" s="128"/>
      <c r="U100" s="128"/>
    </row>
    <row r="101" spans="1:21">
      <c r="A101" s="43">
        <v>76</v>
      </c>
      <c r="B101" s="64"/>
      <c r="C101" s="65"/>
      <c r="D101" s="70"/>
      <c r="E101" s="71"/>
      <c r="F101" s="71"/>
      <c r="G101" s="129"/>
      <c r="H101" s="49" t="str">
        <f t="shared" si="178"/>
        <v/>
      </c>
      <c r="I101" s="49" t="str">
        <f t="shared" si="179"/>
        <v/>
      </c>
      <c r="J101" s="49" t="str">
        <f t="shared" si="180"/>
        <v/>
      </c>
      <c r="K101" s="49" t="str">
        <f t="shared" si="181"/>
        <v/>
      </c>
      <c r="L101" s="100" t="str">
        <f t="shared" si="182"/>
        <v/>
      </c>
      <c r="M101" s="101" t="str">
        <f t="shared" si="183"/>
        <v/>
      </c>
      <c r="N101" s="101" t="str">
        <f t="shared" si="184"/>
        <v/>
      </c>
      <c r="O101" s="102" t="str">
        <f t="shared" si="185"/>
        <v/>
      </c>
      <c r="P101" s="100" t="str">
        <f t="shared" si="174"/>
        <v/>
      </c>
      <c r="Q101" s="101" t="str">
        <f t="shared" si="175"/>
        <v/>
      </c>
      <c r="R101" s="101" t="str">
        <f t="shared" si="176"/>
        <v/>
      </c>
      <c r="S101" s="102" t="str">
        <f t="shared" si="177"/>
        <v/>
      </c>
      <c r="T101" s="128"/>
      <c r="U101" s="128"/>
    </row>
    <row r="102" spans="1:21">
      <c r="A102" s="43">
        <v>77</v>
      </c>
      <c r="B102" s="64"/>
      <c r="C102" s="65"/>
      <c r="D102" s="70"/>
      <c r="E102" s="71"/>
      <c r="F102" s="71"/>
      <c r="G102" s="129"/>
      <c r="H102" s="49" t="str">
        <f t="shared" si="178"/>
        <v/>
      </c>
      <c r="I102" s="49" t="str">
        <f t="shared" si="179"/>
        <v/>
      </c>
      <c r="J102" s="49" t="str">
        <f t="shared" si="180"/>
        <v/>
      </c>
      <c r="K102" s="49" t="str">
        <f t="shared" si="181"/>
        <v/>
      </c>
      <c r="L102" s="100" t="str">
        <f t="shared" si="182"/>
        <v/>
      </c>
      <c r="M102" s="101" t="str">
        <f t="shared" si="183"/>
        <v/>
      </c>
      <c r="N102" s="101" t="str">
        <f t="shared" si="184"/>
        <v/>
      </c>
      <c r="O102" s="102" t="str">
        <f t="shared" si="185"/>
        <v/>
      </c>
      <c r="P102" s="100" t="str">
        <f t="shared" si="174"/>
        <v/>
      </c>
      <c r="Q102" s="101" t="str">
        <f t="shared" si="175"/>
        <v/>
      </c>
      <c r="R102" s="101" t="str">
        <f t="shared" si="176"/>
        <v/>
      </c>
      <c r="S102" s="102" t="str">
        <f t="shared" si="177"/>
        <v/>
      </c>
      <c r="T102" s="128"/>
      <c r="U102" s="128"/>
    </row>
    <row r="103" spans="1:21">
      <c r="A103" s="43">
        <v>78</v>
      </c>
      <c r="B103" s="64"/>
      <c r="C103" s="65"/>
      <c r="D103" s="78"/>
      <c r="E103" s="79"/>
      <c r="F103" s="71"/>
      <c r="G103" s="69"/>
      <c r="H103" s="49" t="str">
        <f t="shared" si="178"/>
        <v/>
      </c>
      <c r="I103" s="49" t="str">
        <f t="shared" si="179"/>
        <v/>
      </c>
      <c r="J103" s="49" t="str">
        <f t="shared" si="180"/>
        <v/>
      </c>
      <c r="K103" s="49" t="str">
        <f t="shared" si="181"/>
        <v/>
      </c>
      <c r="L103" s="100" t="str">
        <f t="shared" si="182"/>
        <v/>
      </c>
      <c r="M103" s="101" t="str">
        <f t="shared" si="183"/>
        <v/>
      </c>
      <c r="N103" s="101" t="str">
        <f t="shared" si="184"/>
        <v/>
      </c>
      <c r="O103" s="102" t="str">
        <f t="shared" si="185"/>
        <v/>
      </c>
      <c r="P103" s="100" t="str">
        <f t="shared" si="174"/>
        <v/>
      </c>
      <c r="Q103" s="101" t="str">
        <f t="shared" si="175"/>
        <v/>
      </c>
      <c r="R103" s="101" t="str">
        <f t="shared" si="176"/>
        <v/>
      </c>
      <c r="S103" s="102" t="str">
        <f t="shared" si="177"/>
        <v/>
      </c>
      <c r="T103" s="128"/>
      <c r="U103" s="128"/>
    </row>
    <row r="104" spans="1:21">
      <c r="A104" s="43">
        <v>79</v>
      </c>
      <c r="B104" s="64"/>
      <c r="C104" s="65"/>
      <c r="D104" s="78"/>
      <c r="E104" s="79"/>
      <c r="F104" s="71"/>
      <c r="G104" s="69"/>
      <c r="H104" s="49" t="str">
        <f t="shared" si="178"/>
        <v/>
      </c>
      <c r="I104" s="49" t="str">
        <f t="shared" si="179"/>
        <v/>
      </c>
      <c r="J104" s="49" t="str">
        <f t="shared" si="180"/>
        <v/>
      </c>
      <c r="K104" s="49" t="str">
        <f t="shared" si="181"/>
        <v/>
      </c>
      <c r="L104" s="100" t="str">
        <f t="shared" si="182"/>
        <v/>
      </c>
      <c r="M104" s="101" t="str">
        <f t="shared" si="183"/>
        <v/>
      </c>
      <c r="N104" s="101" t="str">
        <f t="shared" si="184"/>
        <v/>
      </c>
      <c r="O104" s="102" t="str">
        <f t="shared" si="185"/>
        <v/>
      </c>
      <c r="P104" s="100" t="str">
        <f t="shared" si="174"/>
        <v/>
      </c>
      <c r="Q104" s="101" t="str">
        <f t="shared" si="175"/>
        <v/>
      </c>
      <c r="R104" s="101" t="str">
        <f t="shared" si="176"/>
        <v/>
      </c>
      <c r="S104" s="102" t="str">
        <f t="shared" si="177"/>
        <v/>
      </c>
      <c r="T104" s="128"/>
      <c r="U104" s="128"/>
    </row>
    <row r="105" spans="1:21">
      <c r="A105" s="43">
        <v>80</v>
      </c>
      <c r="B105" s="64"/>
      <c r="C105" s="65"/>
      <c r="D105" s="78"/>
      <c r="E105" s="79"/>
      <c r="F105" s="71"/>
      <c r="G105" s="69"/>
      <c r="H105" s="49" t="str">
        <f t="shared" si="178"/>
        <v/>
      </c>
      <c r="I105" s="49" t="str">
        <f t="shared" si="179"/>
        <v/>
      </c>
      <c r="J105" s="49" t="str">
        <f t="shared" si="180"/>
        <v/>
      </c>
      <c r="K105" s="49" t="str">
        <f t="shared" si="181"/>
        <v/>
      </c>
      <c r="L105" s="100" t="str">
        <f t="shared" si="182"/>
        <v/>
      </c>
      <c r="M105" s="101" t="str">
        <f t="shared" si="183"/>
        <v/>
      </c>
      <c r="N105" s="101" t="str">
        <f t="shared" si="184"/>
        <v/>
      </c>
      <c r="O105" s="102" t="str">
        <f t="shared" si="185"/>
        <v/>
      </c>
      <c r="P105" s="100" t="str">
        <f t="shared" si="174"/>
        <v/>
      </c>
      <c r="Q105" s="101" t="str">
        <f t="shared" si="175"/>
        <v/>
      </c>
      <c r="R105" s="101" t="str">
        <f t="shared" si="176"/>
        <v/>
      </c>
      <c r="S105" s="102" t="str">
        <f t="shared" si="177"/>
        <v/>
      </c>
      <c r="T105" s="128"/>
      <c r="U105" s="128"/>
    </row>
    <row r="106" spans="1:21">
      <c r="A106" s="43">
        <v>81</v>
      </c>
      <c r="B106" s="64"/>
      <c r="C106" s="65"/>
      <c r="D106" s="78"/>
      <c r="E106" s="79"/>
      <c r="F106" s="71"/>
      <c r="G106" s="129"/>
      <c r="H106" s="49" t="str">
        <f t="shared" si="178"/>
        <v/>
      </c>
      <c r="I106" s="49" t="str">
        <f t="shared" si="179"/>
        <v/>
      </c>
      <c r="J106" s="49" t="str">
        <f t="shared" si="180"/>
        <v/>
      </c>
      <c r="K106" s="49" t="str">
        <f t="shared" si="181"/>
        <v/>
      </c>
      <c r="L106" s="100" t="str">
        <f t="shared" si="182"/>
        <v/>
      </c>
      <c r="M106" s="101" t="str">
        <f t="shared" si="183"/>
        <v/>
      </c>
      <c r="N106" s="101" t="str">
        <f t="shared" si="184"/>
        <v/>
      </c>
      <c r="O106" s="102" t="str">
        <f t="shared" si="185"/>
        <v/>
      </c>
      <c r="P106" s="100" t="str">
        <f t="shared" si="174"/>
        <v/>
      </c>
      <c r="Q106" s="101" t="str">
        <f t="shared" si="175"/>
        <v/>
      </c>
      <c r="R106" s="101" t="str">
        <f t="shared" si="176"/>
        <v/>
      </c>
      <c r="S106" s="102" t="str">
        <f t="shared" si="177"/>
        <v/>
      </c>
      <c r="T106" s="128"/>
      <c r="U106" s="128"/>
    </row>
    <row r="107" spans="1:21">
      <c r="A107" s="43">
        <v>82</v>
      </c>
      <c r="B107" s="64"/>
      <c r="C107" s="65"/>
      <c r="D107" s="78"/>
      <c r="E107" s="79"/>
      <c r="F107" s="71"/>
      <c r="G107" s="69"/>
      <c r="H107" s="49" t="str">
        <f t="shared" si="178"/>
        <v/>
      </c>
      <c r="I107" s="49" t="str">
        <f t="shared" si="179"/>
        <v/>
      </c>
      <c r="J107" s="49" t="str">
        <f t="shared" si="180"/>
        <v/>
      </c>
      <c r="K107" s="49" t="str">
        <f t="shared" si="181"/>
        <v/>
      </c>
      <c r="L107" s="100" t="str">
        <f t="shared" si="182"/>
        <v/>
      </c>
      <c r="M107" s="101" t="str">
        <f t="shared" si="183"/>
        <v/>
      </c>
      <c r="N107" s="101" t="str">
        <f t="shared" si="184"/>
        <v/>
      </c>
      <c r="O107" s="102" t="str">
        <f t="shared" si="185"/>
        <v/>
      </c>
      <c r="P107" s="100" t="str">
        <f t="shared" si="174"/>
        <v/>
      </c>
      <c r="Q107" s="101" t="str">
        <f t="shared" si="175"/>
        <v/>
      </c>
      <c r="R107" s="101" t="str">
        <f t="shared" si="176"/>
        <v/>
      </c>
      <c r="S107" s="102" t="str">
        <f t="shared" si="177"/>
        <v/>
      </c>
      <c r="T107" s="128"/>
      <c r="U107" s="128"/>
    </row>
    <row r="108" spans="1:21">
      <c r="A108" s="43">
        <v>83</v>
      </c>
      <c r="B108" s="64"/>
      <c r="C108" s="65"/>
      <c r="D108" s="78"/>
      <c r="E108" s="79"/>
      <c r="F108" s="71"/>
      <c r="G108" s="69"/>
      <c r="H108" s="49" t="str">
        <f t="shared" si="178"/>
        <v/>
      </c>
      <c r="I108" s="49" t="str">
        <f t="shared" si="179"/>
        <v/>
      </c>
      <c r="J108" s="49" t="str">
        <f t="shared" si="180"/>
        <v/>
      </c>
      <c r="K108" s="49" t="str">
        <f t="shared" si="181"/>
        <v/>
      </c>
      <c r="L108" s="100" t="str">
        <f t="shared" si="182"/>
        <v/>
      </c>
      <c r="M108" s="101" t="str">
        <f t="shared" si="183"/>
        <v/>
      </c>
      <c r="N108" s="101" t="str">
        <f t="shared" si="184"/>
        <v/>
      </c>
      <c r="O108" s="102" t="str">
        <f t="shared" si="185"/>
        <v/>
      </c>
      <c r="P108" s="100" t="str">
        <f t="shared" si="174"/>
        <v/>
      </c>
      <c r="Q108" s="101" t="str">
        <f t="shared" si="175"/>
        <v/>
      </c>
      <c r="R108" s="101" t="str">
        <f t="shared" si="176"/>
        <v/>
      </c>
      <c r="S108" s="102" t="str">
        <f t="shared" si="177"/>
        <v/>
      </c>
      <c r="T108" s="128"/>
      <c r="U108" s="128"/>
    </row>
    <row r="109" spans="1:21">
      <c r="A109" s="43">
        <v>84</v>
      </c>
      <c r="B109" s="64"/>
      <c r="C109" s="65"/>
      <c r="D109" s="70"/>
      <c r="E109" s="71"/>
      <c r="F109" s="71"/>
      <c r="G109" s="129"/>
      <c r="H109" s="49" t="str">
        <f t="shared" si="178"/>
        <v/>
      </c>
      <c r="I109" s="49" t="str">
        <f t="shared" si="179"/>
        <v/>
      </c>
      <c r="J109" s="49" t="str">
        <f t="shared" si="180"/>
        <v/>
      </c>
      <c r="K109" s="49" t="str">
        <f t="shared" si="181"/>
        <v/>
      </c>
      <c r="L109" s="100" t="str">
        <f t="shared" si="182"/>
        <v/>
      </c>
      <c r="M109" s="101" t="str">
        <f t="shared" si="183"/>
        <v/>
      </c>
      <c r="N109" s="101" t="str">
        <f t="shared" si="184"/>
        <v/>
      </c>
      <c r="O109" s="102" t="str">
        <f t="shared" si="185"/>
        <v/>
      </c>
      <c r="P109" s="100" t="str">
        <f t="shared" si="174"/>
        <v/>
      </c>
      <c r="Q109" s="101" t="str">
        <f t="shared" si="175"/>
        <v/>
      </c>
      <c r="R109" s="101" t="str">
        <f t="shared" si="176"/>
        <v/>
      </c>
      <c r="S109" s="102" t="str">
        <f t="shared" si="177"/>
        <v/>
      </c>
      <c r="T109" s="128"/>
      <c r="U109" s="128"/>
    </row>
    <row r="110" spans="1:21">
      <c r="A110" s="43">
        <v>85</v>
      </c>
      <c r="B110" s="64"/>
      <c r="C110" s="65"/>
      <c r="D110" s="78"/>
      <c r="E110" s="79"/>
      <c r="F110" s="71"/>
      <c r="G110" s="69"/>
      <c r="H110" s="49" t="str">
        <f t="shared" si="178"/>
        <v/>
      </c>
      <c r="I110" s="49" t="str">
        <f t="shared" si="179"/>
        <v/>
      </c>
      <c r="J110" s="49" t="str">
        <f t="shared" si="180"/>
        <v/>
      </c>
      <c r="K110" s="49" t="str">
        <f t="shared" si="181"/>
        <v/>
      </c>
      <c r="L110" s="100" t="str">
        <f t="shared" si="182"/>
        <v/>
      </c>
      <c r="M110" s="101" t="str">
        <f t="shared" si="183"/>
        <v/>
      </c>
      <c r="N110" s="101" t="str">
        <f t="shared" si="184"/>
        <v/>
      </c>
      <c r="O110" s="102" t="str">
        <f t="shared" si="185"/>
        <v/>
      </c>
      <c r="P110" s="100" t="str">
        <f t="shared" si="174"/>
        <v/>
      </c>
      <c r="Q110" s="101" t="str">
        <f t="shared" si="175"/>
        <v/>
      </c>
      <c r="R110" s="101" t="str">
        <f t="shared" si="176"/>
        <v/>
      </c>
      <c r="S110" s="102" t="str">
        <f t="shared" si="177"/>
        <v/>
      </c>
      <c r="T110" s="128"/>
      <c r="U110" s="128"/>
    </row>
    <row r="111" spans="1:21">
      <c r="A111" s="43">
        <v>86</v>
      </c>
      <c r="B111" s="64"/>
      <c r="C111" s="65"/>
      <c r="D111" s="78"/>
      <c r="E111" s="79"/>
      <c r="F111" s="71"/>
      <c r="G111" s="69"/>
      <c r="H111" s="49" t="str">
        <f t="shared" ref="H111:K111" si="186">IF(D111="","",H110+P111)</f>
        <v/>
      </c>
      <c r="I111" s="49" t="str">
        <f t="shared" si="186"/>
        <v/>
      </c>
      <c r="J111" s="49" t="str">
        <f t="shared" si="186"/>
        <v/>
      </c>
      <c r="K111" s="49" t="str">
        <f t="shared" si="186"/>
        <v/>
      </c>
      <c r="L111" s="100" t="str">
        <f t="shared" ref="L111:O111" si="187">IF(H110="","",H110*0.03)</f>
        <v/>
      </c>
      <c r="M111" s="101" t="str">
        <f t="shared" si="187"/>
        <v/>
      </c>
      <c r="N111" s="101" t="str">
        <f t="shared" si="187"/>
        <v/>
      </c>
      <c r="O111" s="102" t="str">
        <f t="shared" si="187"/>
        <v/>
      </c>
      <c r="P111" s="100" t="str">
        <f t="shared" ref="P111:S111" si="188">IF(D111="","",L111*D111)</f>
        <v/>
      </c>
      <c r="Q111" s="101" t="str">
        <f t="shared" si="188"/>
        <v/>
      </c>
      <c r="R111" s="101" t="str">
        <f t="shared" si="188"/>
        <v/>
      </c>
      <c r="S111" s="102" t="str">
        <f t="shared" si="188"/>
        <v/>
      </c>
      <c r="T111" s="128"/>
      <c r="U111" s="128"/>
    </row>
    <row r="112" spans="1:21">
      <c r="A112" s="43">
        <v>87</v>
      </c>
      <c r="B112" s="64"/>
      <c r="C112" s="65"/>
      <c r="D112" s="70"/>
      <c r="E112" s="71"/>
      <c r="F112" s="71"/>
      <c r="G112" s="129"/>
      <c r="H112" s="49" t="str">
        <f t="shared" ref="H112:K112" si="189">IF(D112="","",H111+P112)</f>
        <v/>
      </c>
      <c r="I112" s="49" t="str">
        <f t="shared" si="189"/>
        <v/>
      </c>
      <c r="J112" s="49" t="str">
        <f t="shared" si="189"/>
        <v/>
      </c>
      <c r="K112" s="49" t="str">
        <f t="shared" si="189"/>
        <v/>
      </c>
      <c r="L112" s="100" t="str">
        <f t="shared" ref="L112:O112" si="190">IF(H111="","",H111*0.03)</f>
        <v/>
      </c>
      <c r="M112" s="101" t="str">
        <f t="shared" si="190"/>
        <v/>
      </c>
      <c r="N112" s="101" t="str">
        <f t="shared" si="190"/>
        <v/>
      </c>
      <c r="O112" s="102" t="str">
        <f t="shared" si="190"/>
        <v/>
      </c>
      <c r="P112" s="100" t="str">
        <f t="shared" ref="P112:S112" si="191">IF(D112="","",L112*D112)</f>
        <v/>
      </c>
      <c r="Q112" s="101" t="str">
        <f t="shared" si="191"/>
        <v/>
      </c>
      <c r="R112" s="101" t="str">
        <f t="shared" si="191"/>
        <v/>
      </c>
      <c r="S112" s="102" t="str">
        <f t="shared" si="191"/>
        <v/>
      </c>
      <c r="T112" s="128"/>
      <c r="U112" s="128"/>
    </row>
    <row r="113" spans="1:21">
      <c r="A113" s="43">
        <v>88</v>
      </c>
      <c r="B113" s="64"/>
      <c r="C113" s="65"/>
      <c r="D113" s="70"/>
      <c r="E113" s="71"/>
      <c r="F113" s="71"/>
      <c r="G113" s="129"/>
      <c r="H113" s="49" t="str">
        <f t="shared" ref="H113:K113" si="192">IF(D113="","",H112+P113)</f>
        <v/>
      </c>
      <c r="I113" s="49" t="str">
        <f t="shared" si="192"/>
        <v/>
      </c>
      <c r="J113" s="49" t="str">
        <f t="shared" si="192"/>
        <v/>
      </c>
      <c r="K113" s="49" t="str">
        <f t="shared" si="192"/>
        <v/>
      </c>
      <c r="L113" s="100" t="str">
        <f t="shared" ref="L113:O113" si="193">IF(H112="","",H112*0.03)</f>
        <v/>
      </c>
      <c r="M113" s="101" t="str">
        <f t="shared" si="193"/>
        <v/>
      </c>
      <c r="N113" s="101" t="str">
        <f t="shared" si="193"/>
        <v/>
      </c>
      <c r="O113" s="102" t="str">
        <f t="shared" si="193"/>
        <v/>
      </c>
      <c r="P113" s="100" t="str">
        <f t="shared" ref="P113:S113" si="194">IF(D113="","",L113*D113)</f>
        <v/>
      </c>
      <c r="Q113" s="101" t="str">
        <f t="shared" si="194"/>
        <v/>
      </c>
      <c r="R113" s="101" t="str">
        <f t="shared" si="194"/>
        <v/>
      </c>
      <c r="S113" s="102" t="str">
        <f t="shared" si="194"/>
        <v/>
      </c>
      <c r="T113" s="137"/>
      <c r="U113" s="128"/>
    </row>
    <row r="114" spans="1:21">
      <c r="A114" s="43">
        <v>89</v>
      </c>
      <c r="B114" s="130"/>
      <c r="C114" s="65"/>
      <c r="D114" s="78"/>
      <c r="E114" s="79"/>
      <c r="F114" s="71"/>
      <c r="G114" s="129"/>
      <c r="H114" s="49" t="str">
        <f t="shared" ref="H114:K114" si="195">IF(D114="","",H113+P114)</f>
        <v/>
      </c>
      <c r="I114" s="49" t="str">
        <f t="shared" si="195"/>
        <v/>
      </c>
      <c r="J114" s="49" t="str">
        <f t="shared" si="195"/>
        <v/>
      </c>
      <c r="K114" s="49" t="str">
        <f t="shared" si="195"/>
        <v/>
      </c>
      <c r="L114" s="100" t="str">
        <f t="shared" ref="L114:O114" si="196">IF(H113="","",H113*0.03)</f>
        <v/>
      </c>
      <c r="M114" s="101" t="str">
        <f t="shared" si="196"/>
        <v/>
      </c>
      <c r="N114" s="101" t="str">
        <f t="shared" si="196"/>
        <v/>
      </c>
      <c r="O114" s="102" t="str">
        <f t="shared" si="196"/>
        <v/>
      </c>
      <c r="P114" s="100" t="str">
        <f t="shared" ref="P114:S114" si="197">IF(D114="","",L114*D114)</f>
        <v/>
      </c>
      <c r="Q114" s="101" t="str">
        <f t="shared" si="197"/>
        <v/>
      </c>
      <c r="R114" s="101" t="str">
        <f t="shared" si="197"/>
        <v/>
      </c>
      <c r="S114" s="102" t="str">
        <f t="shared" si="197"/>
        <v/>
      </c>
      <c r="T114" s="128"/>
      <c r="U114" s="128"/>
    </row>
    <row r="115" spans="1:21">
      <c r="A115" s="43">
        <v>90</v>
      </c>
      <c r="B115" s="130"/>
      <c r="C115" s="65"/>
      <c r="D115" s="78"/>
      <c r="E115" s="79"/>
      <c r="F115" s="71"/>
      <c r="G115" s="129"/>
      <c r="H115" s="49" t="str">
        <f t="shared" ref="H115:K115" si="198">IF(D115="","",H114+P115)</f>
        <v/>
      </c>
      <c r="I115" s="49" t="str">
        <f t="shared" si="198"/>
        <v/>
      </c>
      <c r="J115" s="49" t="str">
        <f t="shared" si="198"/>
        <v/>
      </c>
      <c r="K115" s="49" t="str">
        <f t="shared" si="198"/>
        <v/>
      </c>
      <c r="L115" s="100" t="str">
        <f t="shared" ref="L115:O115" si="199">IF(H114="","",H114*0.03)</f>
        <v/>
      </c>
      <c r="M115" s="101" t="str">
        <f t="shared" si="199"/>
        <v/>
      </c>
      <c r="N115" s="101" t="str">
        <f t="shared" si="199"/>
        <v/>
      </c>
      <c r="O115" s="102" t="str">
        <f t="shared" si="199"/>
        <v/>
      </c>
      <c r="P115" s="100" t="str">
        <f t="shared" ref="P115:S115" si="200">IF(D115="","",L115*D115)</f>
        <v/>
      </c>
      <c r="Q115" s="101" t="str">
        <f t="shared" si="200"/>
        <v/>
      </c>
      <c r="R115" s="101" t="str">
        <f t="shared" si="200"/>
        <v/>
      </c>
      <c r="S115" s="102" t="str">
        <f t="shared" si="200"/>
        <v/>
      </c>
      <c r="T115" s="128"/>
      <c r="U115" s="128"/>
    </row>
    <row r="116" spans="1:21">
      <c r="A116" s="43">
        <v>91</v>
      </c>
      <c r="B116" s="130"/>
      <c r="C116" s="65"/>
      <c r="D116" s="78"/>
      <c r="E116" s="79"/>
      <c r="F116" s="71"/>
      <c r="G116" s="129"/>
      <c r="H116" s="49" t="str">
        <f t="shared" ref="H116:K116" si="201">IF(D116="","",H115+P116)</f>
        <v/>
      </c>
      <c r="I116" s="49" t="str">
        <f t="shared" si="201"/>
        <v/>
      </c>
      <c r="J116" s="49" t="str">
        <f t="shared" si="201"/>
        <v/>
      </c>
      <c r="K116" s="49" t="str">
        <f t="shared" si="201"/>
        <v/>
      </c>
      <c r="L116" s="100" t="str">
        <f t="shared" ref="L116:O116" si="202">IF(H115="","",H115*0.03)</f>
        <v/>
      </c>
      <c r="M116" s="101" t="str">
        <f t="shared" si="202"/>
        <v/>
      </c>
      <c r="N116" s="101" t="str">
        <f t="shared" si="202"/>
        <v/>
      </c>
      <c r="O116" s="102" t="str">
        <f t="shared" si="202"/>
        <v/>
      </c>
      <c r="P116" s="100" t="str">
        <f t="shared" ref="P116:S116" si="203">IF(D116="","",L116*D116)</f>
        <v/>
      </c>
      <c r="Q116" s="101" t="str">
        <f t="shared" si="203"/>
        <v/>
      </c>
      <c r="R116" s="101" t="str">
        <f t="shared" si="203"/>
        <v/>
      </c>
      <c r="S116" s="102" t="str">
        <f t="shared" si="203"/>
        <v/>
      </c>
      <c r="T116" s="128"/>
      <c r="U116" s="128"/>
    </row>
    <row r="117" spans="1:21">
      <c r="A117" s="43">
        <v>92</v>
      </c>
      <c r="B117" s="130"/>
      <c r="C117" s="65"/>
      <c r="D117" s="70"/>
      <c r="E117" s="71"/>
      <c r="F117" s="71"/>
      <c r="G117" s="129"/>
      <c r="H117" s="49" t="str">
        <f t="shared" ref="H117:H147" si="204">IF(D117="","",H116+P117)</f>
        <v/>
      </c>
      <c r="I117" s="49" t="str">
        <f t="shared" ref="I117:I147" si="205">IF(E117="","",I116+Q117)</f>
        <v/>
      </c>
      <c r="J117" s="49" t="str">
        <f t="shared" ref="J117:J147" si="206">IF(F117="","",J116+R117)</f>
        <v/>
      </c>
      <c r="K117" s="49" t="str">
        <f t="shared" ref="K117:K147" si="207">IF(G117="","",K116+S117)</f>
        <v/>
      </c>
      <c r="L117" s="100" t="str">
        <f t="shared" ref="L117:L147" si="208">IF(H116="","",H116*0.03)</f>
        <v/>
      </c>
      <c r="M117" s="101" t="str">
        <f t="shared" ref="M117:M147" si="209">IF(I116="","",I116*0.03)</f>
        <v/>
      </c>
      <c r="N117" s="101" t="str">
        <f t="shared" ref="N117:N147" si="210">IF(J116="","",J116*0.03)</f>
        <v/>
      </c>
      <c r="O117" s="102" t="str">
        <f t="shared" ref="O117:O147" si="211">IF(K116="","",K116*0.03)</f>
        <v/>
      </c>
      <c r="P117" s="100" t="str">
        <f t="shared" ref="P117:P148" si="212">IF(D117="","",L117*D117)</f>
        <v/>
      </c>
      <c r="Q117" s="101" t="str">
        <f t="shared" ref="Q117:Q148" si="213">IF(E117="","",M117*E117)</f>
        <v/>
      </c>
      <c r="R117" s="101" t="str">
        <f t="shared" ref="R117:R148" si="214">IF(F117="","",N117*F117)</f>
        <v/>
      </c>
      <c r="S117" s="102" t="str">
        <f t="shared" ref="S117:S148" si="215">IF(G117="","",O117*G117)</f>
        <v/>
      </c>
      <c r="T117" s="128"/>
      <c r="U117" s="128"/>
    </row>
    <row r="118" spans="1:21">
      <c r="A118" s="43">
        <v>93</v>
      </c>
      <c r="B118" s="130"/>
      <c r="C118" s="65"/>
      <c r="D118" s="78"/>
      <c r="E118" s="79"/>
      <c r="F118" s="71"/>
      <c r="G118" s="69"/>
      <c r="H118" s="49" t="str">
        <f t="shared" si="204"/>
        <v/>
      </c>
      <c r="I118" s="49" t="str">
        <f t="shared" si="205"/>
        <v/>
      </c>
      <c r="J118" s="49" t="str">
        <f t="shared" si="206"/>
        <v/>
      </c>
      <c r="K118" s="49" t="str">
        <f t="shared" si="207"/>
        <v/>
      </c>
      <c r="L118" s="100" t="str">
        <f t="shared" si="208"/>
        <v/>
      </c>
      <c r="M118" s="101" t="str">
        <f t="shared" si="209"/>
        <v/>
      </c>
      <c r="N118" s="101" t="str">
        <f t="shared" si="210"/>
        <v/>
      </c>
      <c r="O118" s="102" t="str">
        <f t="shared" si="211"/>
        <v/>
      </c>
      <c r="P118" s="100" t="str">
        <f t="shared" si="212"/>
        <v/>
      </c>
      <c r="Q118" s="101" t="str">
        <f t="shared" si="213"/>
        <v/>
      </c>
      <c r="R118" s="101" t="str">
        <f t="shared" si="214"/>
        <v/>
      </c>
      <c r="S118" s="102" t="str">
        <f t="shared" si="215"/>
        <v/>
      </c>
      <c r="T118" s="128"/>
      <c r="U118" s="128"/>
    </row>
    <row r="119" spans="1:21">
      <c r="A119" s="43">
        <v>94</v>
      </c>
      <c r="B119" s="130"/>
      <c r="C119" s="65"/>
      <c r="D119" s="78"/>
      <c r="E119" s="79"/>
      <c r="F119" s="71"/>
      <c r="G119" s="129"/>
      <c r="H119" s="49" t="str">
        <f t="shared" si="204"/>
        <v/>
      </c>
      <c r="I119" s="49" t="str">
        <f t="shared" si="205"/>
        <v/>
      </c>
      <c r="J119" s="49" t="str">
        <f t="shared" si="206"/>
        <v/>
      </c>
      <c r="K119" s="49" t="str">
        <f t="shared" si="207"/>
        <v/>
      </c>
      <c r="L119" s="100" t="str">
        <f t="shared" si="208"/>
        <v/>
      </c>
      <c r="M119" s="101" t="str">
        <f t="shared" si="209"/>
        <v/>
      </c>
      <c r="N119" s="101" t="str">
        <f t="shared" si="210"/>
        <v/>
      </c>
      <c r="O119" s="102" t="str">
        <f t="shared" si="211"/>
        <v/>
      </c>
      <c r="P119" s="100" t="str">
        <f t="shared" si="212"/>
        <v/>
      </c>
      <c r="Q119" s="101" t="str">
        <f t="shared" si="213"/>
        <v/>
      </c>
      <c r="R119" s="101" t="str">
        <f t="shared" si="214"/>
        <v/>
      </c>
      <c r="S119" s="102" t="str">
        <f t="shared" si="215"/>
        <v/>
      </c>
      <c r="T119" s="128"/>
      <c r="U119" s="128"/>
    </row>
    <row r="120" spans="1:21">
      <c r="A120" s="43">
        <v>95</v>
      </c>
      <c r="B120" s="130"/>
      <c r="C120" s="65"/>
      <c r="D120" s="70"/>
      <c r="E120" s="71"/>
      <c r="F120" s="71"/>
      <c r="G120" s="129"/>
      <c r="H120" s="49" t="str">
        <f t="shared" si="204"/>
        <v/>
      </c>
      <c r="I120" s="49" t="str">
        <f t="shared" si="205"/>
        <v/>
      </c>
      <c r="J120" s="49" t="str">
        <f t="shared" si="206"/>
        <v/>
      </c>
      <c r="K120" s="49" t="str">
        <f t="shared" si="207"/>
        <v/>
      </c>
      <c r="L120" s="100" t="str">
        <f t="shared" si="208"/>
        <v/>
      </c>
      <c r="M120" s="101" t="str">
        <f t="shared" si="209"/>
        <v/>
      </c>
      <c r="N120" s="101" t="str">
        <f t="shared" si="210"/>
        <v/>
      </c>
      <c r="O120" s="102" t="str">
        <f t="shared" si="211"/>
        <v/>
      </c>
      <c r="P120" s="100" t="str">
        <f t="shared" si="212"/>
        <v/>
      </c>
      <c r="Q120" s="101" t="str">
        <f t="shared" si="213"/>
        <v/>
      </c>
      <c r="R120" s="101" t="str">
        <f t="shared" si="214"/>
        <v/>
      </c>
      <c r="S120" s="102" t="str">
        <f t="shared" si="215"/>
        <v/>
      </c>
      <c r="T120" s="128"/>
      <c r="U120" s="128"/>
    </row>
    <row r="121" spans="1:21">
      <c r="A121" s="43">
        <v>96</v>
      </c>
      <c r="B121" s="130"/>
      <c r="C121" s="65"/>
      <c r="D121" s="70"/>
      <c r="E121" s="71"/>
      <c r="F121" s="71"/>
      <c r="G121" s="129"/>
      <c r="H121" s="49" t="str">
        <f t="shared" si="204"/>
        <v/>
      </c>
      <c r="I121" s="49" t="str">
        <f t="shared" si="205"/>
        <v/>
      </c>
      <c r="J121" s="49" t="str">
        <f t="shared" si="206"/>
        <v/>
      </c>
      <c r="K121" s="49" t="str">
        <f t="shared" si="207"/>
        <v/>
      </c>
      <c r="L121" s="100" t="str">
        <f t="shared" si="208"/>
        <v/>
      </c>
      <c r="M121" s="101" t="str">
        <f t="shared" si="209"/>
        <v/>
      </c>
      <c r="N121" s="101" t="str">
        <f t="shared" si="210"/>
        <v/>
      </c>
      <c r="O121" s="102" t="str">
        <f t="shared" si="211"/>
        <v/>
      </c>
      <c r="P121" s="100" t="str">
        <f t="shared" si="212"/>
        <v/>
      </c>
      <c r="Q121" s="101" t="str">
        <f t="shared" si="213"/>
        <v/>
      </c>
      <c r="R121" s="101" t="str">
        <f t="shared" si="214"/>
        <v/>
      </c>
      <c r="S121" s="102" t="str">
        <f t="shared" si="215"/>
        <v/>
      </c>
      <c r="T121" s="128"/>
      <c r="U121" s="128"/>
    </row>
    <row r="122" spans="1:21">
      <c r="A122" s="43">
        <v>97</v>
      </c>
      <c r="B122" s="130"/>
      <c r="C122" s="65"/>
      <c r="D122" s="70"/>
      <c r="E122" s="71"/>
      <c r="F122" s="71"/>
      <c r="G122" s="129"/>
      <c r="H122" s="49" t="str">
        <f t="shared" si="204"/>
        <v/>
      </c>
      <c r="I122" s="49" t="str">
        <f t="shared" si="205"/>
        <v/>
      </c>
      <c r="J122" s="49" t="str">
        <f t="shared" si="206"/>
        <v/>
      </c>
      <c r="K122" s="49" t="str">
        <f t="shared" si="207"/>
        <v/>
      </c>
      <c r="L122" s="100" t="str">
        <f t="shared" si="208"/>
        <v/>
      </c>
      <c r="M122" s="101" t="str">
        <f t="shared" si="209"/>
        <v/>
      </c>
      <c r="N122" s="101" t="str">
        <f t="shared" si="210"/>
        <v/>
      </c>
      <c r="O122" s="102" t="str">
        <f t="shared" si="211"/>
        <v/>
      </c>
      <c r="P122" s="100" t="str">
        <f t="shared" si="212"/>
        <v/>
      </c>
      <c r="Q122" s="101" t="str">
        <f t="shared" si="213"/>
        <v/>
      </c>
      <c r="R122" s="101" t="str">
        <f t="shared" si="214"/>
        <v/>
      </c>
      <c r="S122" s="102" t="str">
        <f t="shared" si="215"/>
        <v/>
      </c>
      <c r="T122" s="128"/>
      <c r="U122" s="128"/>
    </row>
    <row r="123" spans="1:21">
      <c r="A123" s="43">
        <v>98</v>
      </c>
      <c r="B123" s="130"/>
      <c r="C123" s="65"/>
      <c r="D123" s="78"/>
      <c r="E123" s="79"/>
      <c r="F123" s="71"/>
      <c r="G123" s="129"/>
      <c r="H123" s="49" t="str">
        <f t="shared" si="204"/>
        <v/>
      </c>
      <c r="I123" s="49" t="str">
        <f t="shared" si="205"/>
        <v/>
      </c>
      <c r="J123" s="49" t="str">
        <f t="shared" si="206"/>
        <v/>
      </c>
      <c r="K123" s="49" t="str">
        <f t="shared" si="207"/>
        <v/>
      </c>
      <c r="L123" s="100" t="str">
        <f t="shared" si="208"/>
        <v/>
      </c>
      <c r="M123" s="101" t="str">
        <f t="shared" si="209"/>
        <v/>
      </c>
      <c r="N123" s="101" t="str">
        <f t="shared" si="210"/>
        <v/>
      </c>
      <c r="O123" s="102" t="str">
        <f t="shared" si="211"/>
        <v/>
      </c>
      <c r="P123" s="100" t="str">
        <f t="shared" si="212"/>
        <v/>
      </c>
      <c r="Q123" s="101" t="str">
        <f t="shared" si="213"/>
        <v/>
      </c>
      <c r="R123" s="101" t="str">
        <f t="shared" si="214"/>
        <v/>
      </c>
      <c r="S123" s="102" t="str">
        <f t="shared" si="215"/>
        <v/>
      </c>
      <c r="T123" s="128"/>
      <c r="U123" s="128"/>
    </row>
    <row r="124" spans="1:21">
      <c r="A124" s="43">
        <v>99</v>
      </c>
      <c r="B124" s="130"/>
      <c r="C124" s="65"/>
      <c r="D124" s="70"/>
      <c r="E124" s="71"/>
      <c r="F124" s="71"/>
      <c r="G124" s="129"/>
      <c r="H124" s="49" t="str">
        <f t="shared" si="204"/>
        <v/>
      </c>
      <c r="I124" s="49" t="str">
        <f t="shared" si="205"/>
        <v/>
      </c>
      <c r="J124" s="49" t="str">
        <f t="shared" si="206"/>
        <v/>
      </c>
      <c r="K124" s="49" t="str">
        <f t="shared" si="207"/>
        <v/>
      </c>
      <c r="L124" s="100" t="str">
        <f t="shared" si="208"/>
        <v/>
      </c>
      <c r="M124" s="101" t="str">
        <f t="shared" si="209"/>
        <v/>
      </c>
      <c r="N124" s="101" t="str">
        <f t="shared" si="210"/>
        <v/>
      </c>
      <c r="O124" s="102" t="str">
        <f t="shared" si="211"/>
        <v/>
      </c>
      <c r="P124" s="100" t="str">
        <f t="shared" si="212"/>
        <v/>
      </c>
      <c r="Q124" s="101" t="str">
        <f t="shared" si="213"/>
        <v/>
      </c>
      <c r="R124" s="101" t="str">
        <f t="shared" si="214"/>
        <v/>
      </c>
      <c r="S124" s="102" t="str">
        <f t="shared" si="215"/>
        <v/>
      </c>
      <c r="T124" s="128"/>
      <c r="U124" s="128"/>
    </row>
    <row r="125" spans="1:21">
      <c r="A125" s="43">
        <v>100</v>
      </c>
      <c r="B125" s="130"/>
      <c r="C125" s="65"/>
      <c r="D125" s="70"/>
      <c r="E125" s="71"/>
      <c r="F125" s="71"/>
      <c r="G125" s="129"/>
      <c r="H125" s="49" t="str">
        <f t="shared" si="204"/>
        <v/>
      </c>
      <c r="I125" s="49" t="str">
        <f t="shared" si="205"/>
        <v/>
      </c>
      <c r="J125" s="49" t="str">
        <f t="shared" si="206"/>
        <v/>
      </c>
      <c r="K125" s="49" t="str">
        <f t="shared" si="207"/>
        <v/>
      </c>
      <c r="L125" s="100" t="str">
        <f t="shared" si="208"/>
        <v/>
      </c>
      <c r="M125" s="101" t="str">
        <f t="shared" si="209"/>
        <v/>
      </c>
      <c r="N125" s="101" t="str">
        <f t="shared" si="210"/>
        <v/>
      </c>
      <c r="O125" s="102" t="str">
        <f t="shared" si="211"/>
        <v/>
      </c>
      <c r="P125" s="100" t="str">
        <f t="shared" si="212"/>
        <v/>
      </c>
      <c r="Q125" s="101" t="str">
        <f t="shared" si="213"/>
        <v/>
      </c>
      <c r="R125" s="101" t="str">
        <f t="shared" si="214"/>
        <v/>
      </c>
      <c r="S125" s="102" t="str">
        <f t="shared" si="215"/>
        <v/>
      </c>
      <c r="T125" s="128"/>
      <c r="U125" s="128"/>
    </row>
    <row r="126" spans="1:21">
      <c r="A126" s="43">
        <v>101</v>
      </c>
      <c r="B126" s="130"/>
      <c r="C126" s="65"/>
      <c r="D126" s="78"/>
      <c r="E126" s="79"/>
      <c r="F126" s="71"/>
      <c r="G126" s="129"/>
      <c r="H126" s="49" t="str">
        <f t="shared" si="204"/>
        <v/>
      </c>
      <c r="I126" s="49" t="str">
        <f t="shared" si="205"/>
        <v/>
      </c>
      <c r="J126" s="49" t="str">
        <f t="shared" si="206"/>
        <v/>
      </c>
      <c r="K126" s="49" t="str">
        <f t="shared" si="207"/>
        <v/>
      </c>
      <c r="L126" s="100" t="str">
        <f t="shared" si="208"/>
        <v/>
      </c>
      <c r="M126" s="101" t="str">
        <f t="shared" si="209"/>
        <v/>
      </c>
      <c r="N126" s="101" t="str">
        <f t="shared" si="210"/>
        <v/>
      </c>
      <c r="O126" s="102" t="str">
        <f t="shared" si="211"/>
        <v/>
      </c>
      <c r="P126" s="100" t="str">
        <f t="shared" si="212"/>
        <v/>
      </c>
      <c r="Q126" s="101" t="str">
        <f t="shared" si="213"/>
        <v/>
      </c>
      <c r="R126" s="101" t="str">
        <f t="shared" si="214"/>
        <v/>
      </c>
      <c r="S126" s="102" t="str">
        <f t="shared" si="215"/>
        <v/>
      </c>
      <c r="T126" s="128"/>
      <c r="U126" s="128"/>
    </row>
    <row r="127" spans="1:21">
      <c r="A127" s="43">
        <v>102</v>
      </c>
      <c r="B127" s="130"/>
      <c r="C127" s="65"/>
      <c r="D127" s="78"/>
      <c r="E127" s="79"/>
      <c r="F127" s="71"/>
      <c r="G127" s="69"/>
      <c r="H127" s="49" t="str">
        <f t="shared" si="204"/>
        <v/>
      </c>
      <c r="I127" s="49" t="str">
        <f t="shared" si="205"/>
        <v/>
      </c>
      <c r="J127" s="49" t="str">
        <f t="shared" si="206"/>
        <v/>
      </c>
      <c r="K127" s="49" t="str">
        <f t="shared" si="207"/>
        <v/>
      </c>
      <c r="L127" s="100" t="str">
        <f t="shared" si="208"/>
        <v/>
      </c>
      <c r="M127" s="101" t="str">
        <f t="shared" si="209"/>
        <v/>
      </c>
      <c r="N127" s="101" t="str">
        <f t="shared" si="210"/>
        <v/>
      </c>
      <c r="O127" s="102" t="str">
        <f t="shared" si="211"/>
        <v/>
      </c>
      <c r="P127" s="100" t="str">
        <f t="shared" si="212"/>
        <v/>
      </c>
      <c r="Q127" s="101" t="str">
        <f t="shared" si="213"/>
        <v/>
      </c>
      <c r="R127" s="101" t="str">
        <f t="shared" si="214"/>
        <v/>
      </c>
      <c r="S127" s="102" t="str">
        <f t="shared" si="215"/>
        <v/>
      </c>
      <c r="T127" s="128"/>
      <c r="U127" s="128"/>
    </row>
    <row r="128" spans="1:21">
      <c r="A128" s="43">
        <v>103</v>
      </c>
      <c r="B128" s="130"/>
      <c r="C128" s="65"/>
      <c r="D128" s="70"/>
      <c r="E128" s="71"/>
      <c r="F128" s="71"/>
      <c r="G128" s="129"/>
      <c r="H128" s="49" t="str">
        <f t="shared" si="204"/>
        <v/>
      </c>
      <c r="I128" s="49" t="str">
        <f t="shared" si="205"/>
        <v/>
      </c>
      <c r="J128" s="49" t="str">
        <f t="shared" si="206"/>
        <v/>
      </c>
      <c r="K128" s="49" t="str">
        <f t="shared" si="207"/>
        <v/>
      </c>
      <c r="L128" s="100" t="str">
        <f t="shared" si="208"/>
        <v/>
      </c>
      <c r="M128" s="101" t="str">
        <f t="shared" si="209"/>
        <v/>
      </c>
      <c r="N128" s="101" t="str">
        <f t="shared" si="210"/>
        <v/>
      </c>
      <c r="O128" s="102" t="str">
        <f t="shared" si="211"/>
        <v/>
      </c>
      <c r="P128" s="100" t="str">
        <f t="shared" si="212"/>
        <v/>
      </c>
      <c r="Q128" s="101" t="str">
        <f t="shared" si="213"/>
        <v/>
      </c>
      <c r="R128" s="101" t="str">
        <f t="shared" si="214"/>
        <v/>
      </c>
      <c r="S128" s="102" t="str">
        <f t="shared" si="215"/>
        <v/>
      </c>
      <c r="T128" s="128"/>
      <c r="U128" s="128"/>
    </row>
    <row r="129" spans="1:21">
      <c r="A129" s="43">
        <v>104</v>
      </c>
      <c r="B129" s="130"/>
      <c r="C129" s="65"/>
      <c r="D129" s="78"/>
      <c r="E129" s="79"/>
      <c r="F129" s="71"/>
      <c r="G129" s="69"/>
      <c r="H129" s="49" t="str">
        <f t="shared" si="204"/>
        <v/>
      </c>
      <c r="I129" s="49" t="str">
        <f t="shared" si="205"/>
        <v/>
      </c>
      <c r="J129" s="49" t="str">
        <f t="shared" si="206"/>
        <v/>
      </c>
      <c r="K129" s="49" t="str">
        <f t="shared" si="207"/>
        <v/>
      </c>
      <c r="L129" s="100" t="str">
        <f t="shared" si="208"/>
        <v/>
      </c>
      <c r="M129" s="101" t="str">
        <f t="shared" si="209"/>
        <v/>
      </c>
      <c r="N129" s="101" t="str">
        <f t="shared" si="210"/>
        <v/>
      </c>
      <c r="O129" s="102" t="str">
        <f t="shared" si="211"/>
        <v/>
      </c>
      <c r="P129" s="100" t="str">
        <f t="shared" si="212"/>
        <v/>
      </c>
      <c r="Q129" s="101" t="str">
        <f t="shared" si="213"/>
        <v/>
      </c>
      <c r="R129" s="101" t="str">
        <f t="shared" si="214"/>
        <v/>
      </c>
      <c r="S129" s="102" t="str">
        <f t="shared" si="215"/>
        <v/>
      </c>
      <c r="T129" s="128"/>
      <c r="U129" s="128"/>
    </row>
    <row r="130" spans="1:21">
      <c r="A130" s="43">
        <v>105</v>
      </c>
      <c r="B130" s="130"/>
      <c r="C130" s="65"/>
      <c r="D130" s="70"/>
      <c r="E130" s="71"/>
      <c r="F130" s="71"/>
      <c r="G130" s="129"/>
      <c r="H130" s="49" t="str">
        <f t="shared" si="204"/>
        <v/>
      </c>
      <c r="I130" s="49" t="str">
        <f t="shared" si="205"/>
        <v/>
      </c>
      <c r="J130" s="49" t="str">
        <f t="shared" si="206"/>
        <v/>
      </c>
      <c r="K130" s="49" t="str">
        <f t="shared" si="207"/>
        <v/>
      </c>
      <c r="L130" s="100" t="str">
        <f t="shared" si="208"/>
        <v/>
      </c>
      <c r="M130" s="101" t="str">
        <f t="shared" si="209"/>
        <v/>
      </c>
      <c r="N130" s="101" t="str">
        <f t="shared" si="210"/>
        <v/>
      </c>
      <c r="O130" s="102" t="str">
        <f t="shared" si="211"/>
        <v/>
      </c>
      <c r="P130" s="100" t="str">
        <f t="shared" si="212"/>
        <v/>
      </c>
      <c r="Q130" s="101" t="str">
        <f t="shared" si="213"/>
        <v/>
      </c>
      <c r="R130" s="101" t="str">
        <f t="shared" si="214"/>
        <v/>
      </c>
      <c r="S130" s="102" t="str">
        <f t="shared" si="215"/>
        <v/>
      </c>
      <c r="T130" s="128"/>
      <c r="U130" s="128"/>
    </row>
    <row r="131" spans="1:21">
      <c r="A131" s="43">
        <v>106</v>
      </c>
      <c r="B131" s="130"/>
      <c r="C131" s="65"/>
      <c r="D131" s="78"/>
      <c r="E131" s="71"/>
      <c r="F131" s="71"/>
      <c r="G131" s="129"/>
      <c r="H131" s="49" t="str">
        <f t="shared" si="204"/>
        <v/>
      </c>
      <c r="I131" s="49" t="str">
        <f t="shared" si="205"/>
        <v/>
      </c>
      <c r="J131" s="49" t="str">
        <f t="shared" si="206"/>
        <v/>
      </c>
      <c r="K131" s="49" t="str">
        <f t="shared" si="207"/>
        <v/>
      </c>
      <c r="L131" s="100" t="str">
        <f t="shared" si="208"/>
        <v/>
      </c>
      <c r="M131" s="101" t="str">
        <f t="shared" si="209"/>
        <v/>
      </c>
      <c r="N131" s="101" t="str">
        <f t="shared" si="210"/>
        <v/>
      </c>
      <c r="O131" s="102" t="str">
        <f t="shared" si="211"/>
        <v/>
      </c>
      <c r="P131" s="100" t="str">
        <f t="shared" si="212"/>
        <v/>
      </c>
      <c r="Q131" s="101" t="str">
        <f t="shared" si="213"/>
        <v/>
      </c>
      <c r="R131" s="101" t="str">
        <f t="shared" si="214"/>
        <v/>
      </c>
      <c r="S131" s="102" t="str">
        <f t="shared" si="215"/>
        <v/>
      </c>
      <c r="T131" s="128"/>
      <c r="U131" s="128"/>
    </row>
    <row r="132" spans="1:21">
      <c r="A132" s="43">
        <v>107</v>
      </c>
      <c r="B132" s="130"/>
      <c r="C132" s="65"/>
      <c r="D132" s="78"/>
      <c r="E132" s="79"/>
      <c r="F132" s="71"/>
      <c r="G132" s="69"/>
      <c r="H132" s="49" t="str">
        <f t="shared" si="204"/>
        <v/>
      </c>
      <c r="I132" s="49" t="str">
        <f t="shared" si="205"/>
        <v/>
      </c>
      <c r="J132" s="49" t="str">
        <f t="shared" si="206"/>
        <v/>
      </c>
      <c r="K132" s="49" t="str">
        <f t="shared" si="207"/>
        <v/>
      </c>
      <c r="L132" s="100" t="str">
        <f t="shared" si="208"/>
        <v/>
      </c>
      <c r="M132" s="101" t="str">
        <f t="shared" si="209"/>
        <v/>
      </c>
      <c r="N132" s="101" t="str">
        <f t="shared" si="210"/>
        <v/>
      </c>
      <c r="O132" s="102" t="str">
        <f t="shared" si="211"/>
        <v/>
      </c>
      <c r="P132" s="100" t="str">
        <f t="shared" si="212"/>
        <v/>
      </c>
      <c r="Q132" s="101" t="str">
        <f t="shared" si="213"/>
        <v/>
      </c>
      <c r="R132" s="101" t="str">
        <f t="shared" si="214"/>
        <v/>
      </c>
      <c r="S132" s="102" t="str">
        <f t="shared" si="215"/>
        <v/>
      </c>
      <c r="T132" s="128"/>
      <c r="U132" s="128"/>
    </row>
    <row r="133" spans="1:21">
      <c r="A133" s="43">
        <v>108</v>
      </c>
      <c r="B133" s="75"/>
      <c r="C133" s="65"/>
      <c r="D133" s="70"/>
      <c r="E133" s="71"/>
      <c r="F133" s="71"/>
      <c r="G133" s="129"/>
      <c r="H133" s="49" t="str">
        <f t="shared" si="204"/>
        <v/>
      </c>
      <c r="I133" s="49" t="str">
        <f t="shared" si="205"/>
        <v/>
      </c>
      <c r="J133" s="49" t="str">
        <f t="shared" si="206"/>
        <v/>
      </c>
      <c r="K133" s="49" t="str">
        <f t="shared" si="207"/>
        <v/>
      </c>
      <c r="L133" s="100" t="str">
        <f t="shared" si="208"/>
        <v/>
      </c>
      <c r="M133" s="101" t="str">
        <f t="shared" si="209"/>
        <v/>
      </c>
      <c r="N133" s="101" t="str">
        <f t="shared" si="210"/>
        <v/>
      </c>
      <c r="O133" s="102" t="str">
        <f t="shared" si="211"/>
        <v/>
      </c>
      <c r="P133" s="100" t="str">
        <f t="shared" si="212"/>
        <v/>
      </c>
      <c r="Q133" s="101" t="str">
        <f t="shared" si="213"/>
        <v/>
      </c>
      <c r="R133" s="101" t="str">
        <f t="shared" si="214"/>
        <v/>
      </c>
      <c r="S133" s="102" t="str">
        <f t="shared" si="215"/>
        <v/>
      </c>
      <c r="T133" s="128"/>
      <c r="U133" s="128"/>
    </row>
    <row r="134" spans="1:21">
      <c r="A134" s="43">
        <v>109</v>
      </c>
      <c r="B134" s="75"/>
      <c r="C134" s="65"/>
      <c r="D134" s="70"/>
      <c r="E134" s="71"/>
      <c r="F134" s="71"/>
      <c r="G134" s="129"/>
      <c r="H134" s="49" t="str">
        <f t="shared" si="204"/>
        <v/>
      </c>
      <c r="I134" s="49" t="str">
        <f t="shared" si="205"/>
        <v/>
      </c>
      <c r="J134" s="49" t="str">
        <f t="shared" si="206"/>
        <v/>
      </c>
      <c r="K134" s="49" t="str">
        <f t="shared" si="207"/>
        <v/>
      </c>
      <c r="L134" s="100" t="str">
        <f t="shared" si="208"/>
        <v/>
      </c>
      <c r="M134" s="101" t="str">
        <f t="shared" si="209"/>
        <v/>
      </c>
      <c r="N134" s="101" t="str">
        <f t="shared" si="210"/>
        <v/>
      </c>
      <c r="O134" s="102" t="str">
        <f t="shared" si="211"/>
        <v/>
      </c>
      <c r="P134" s="100" t="str">
        <f t="shared" si="212"/>
        <v/>
      </c>
      <c r="Q134" s="101" t="str">
        <f t="shared" si="213"/>
        <v/>
      </c>
      <c r="R134" s="101" t="str">
        <f t="shared" si="214"/>
        <v/>
      </c>
      <c r="S134" s="102" t="str">
        <f t="shared" si="215"/>
        <v/>
      </c>
      <c r="T134" s="128"/>
      <c r="U134" s="128"/>
    </row>
    <row r="135" spans="1:21">
      <c r="A135" s="43">
        <v>110</v>
      </c>
      <c r="B135" s="75"/>
      <c r="C135" s="65"/>
      <c r="D135" s="70"/>
      <c r="E135" s="71"/>
      <c r="F135" s="71"/>
      <c r="G135" s="129"/>
      <c r="H135" s="49" t="str">
        <f t="shared" si="204"/>
        <v/>
      </c>
      <c r="I135" s="49" t="str">
        <f t="shared" si="205"/>
        <v/>
      </c>
      <c r="J135" s="49" t="str">
        <f t="shared" si="206"/>
        <v/>
      </c>
      <c r="K135" s="49" t="str">
        <f t="shared" si="207"/>
        <v/>
      </c>
      <c r="L135" s="100" t="str">
        <f t="shared" si="208"/>
        <v/>
      </c>
      <c r="M135" s="101" t="str">
        <f t="shared" si="209"/>
        <v/>
      </c>
      <c r="N135" s="101" t="str">
        <f t="shared" si="210"/>
        <v/>
      </c>
      <c r="O135" s="102" t="str">
        <f t="shared" si="211"/>
        <v/>
      </c>
      <c r="P135" s="100" t="str">
        <f t="shared" si="212"/>
        <v/>
      </c>
      <c r="Q135" s="101" t="str">
        <f t="shared" si="213"/>
        <v/>
      </c>
      <c r="R135" s="101" t="str">
        <f t="shared" si="214"/>
        <v/>
      </c>
      <c r="S135" s="102" t="str">
        <f t="shared" si="215"/>
        <v/>
      </c>
      <c r="T135" s="128"/>
      <c r="U135" s="128"/>
    </row>
    <row r="136" spans="1:21">
      <c r="A136" s="43">
        <v>111</v>
      </c>
      <c r="B136" s="75"/>
      <c r="C136" s="65"/>
      <c r="D136" s="70"/>
      <c r="E136" s="71"/>
      <c r="F136" s="71"/>
      <c r="G136" s="129"/>
      <c r="H136" s="49" t="str">
        <f t="shared" si="204"/>
        <v/>
      </c>
      <c r="I136" s="49" t="str">
        <f t="shared" si="205"/>
        <v/>
      </c>
      <c r="J136" s="49" t="str">
        <f t="shared" si="206"/>
        <v/>
      </c>
      <c r="K136" s="49" t="str">
        <f t="shared" si="207"/>
        <v/>
      </c>
      <c r="L136" s="100" t="str">
        <f t="shared" si="208"/>
        <v/>
      </c>
      <c r="M136" s="101" t="str">
        <f t="shared" si="209"/>
        <v/>
      </c>
      <c r="N136" s="101" t="str">
        <f t="shared" si="210"/>
        <v/>
      </c>
      <c r="O136" s="102" t="str">
        <f t="shared" si="211"/>
        <v/>
      </c>
      <c r="P136" s="100" t="str">
        <f t="shared" si="212"/>
        <v/>
      </c>
      <c r="Q136" s="101" t="str">
        <f t="shared" si="213"/>
        <v/>
      </c>
      <c r="R136" s="101" t="str">
        <f t="shared" si="214"/>
        <v/>
      </c>
      <c r="S136" s="102" t="str">
        <f t="shared" si="215"/>
        <v/>
      </c>
      <c r="T136" s="128"/>
      <c r="U136" s="128"/>
    </row>
    <row r="137" spans="1:21">
      <c r="A137" s="43">
        <v>112</v>
      </c>
      <c r="B137" s="75"/>
      <c r="C137" s="65"/>
      <c r="D137" s="70"/>
      <c r="E137" s="71"/>
      <c r="F137" s="71"/>
      <c r="G137" s="129"/>
      <c r="H137" s="49" t="str">
        <f t="shared" si="204"/>
        <v/>
      </c>
      <c r="I137" s="49" t="str">
        <f t="shared" si="205"/>
        <v/>
      </c>
      <c r="J137" s="49" t="str">
        <f t="shared" si="206"/>
        <v/>
      </c>
      <c r="K137" s="49" t="str">
        <f t="shared" si="207"/>
        <v/>
      </c>
      <c r="L137" s="100" t="str">
        <f t="shared" si="208"/>
        <v/>
      </c>
      <c r="M137" s="101" t="str">
        <f t="shared" si="209"/>
        <v/>
      </c>
      <c r="N137" s="101" t="str">
        <f t="shared" si="210"/>
        <v/>
      </c>
      <c r="O137" s="102" t="str">
        <f t="shared" si="211"/>
        <v/>
      </c>
      <c r="P137" s="100" t="str">
        <f t="shared" si="212"/>
        <v/>
      </c>
      <c r="Q137" s="101" t="str">
        <f t="shared" si="213"/>
        <v/>
      </c>
      <c r="R137" s="101" t="str">
        <f t="shared" si="214"/>
        <v/>
      </c>
      <c r="S137" s="102" t="str">
        <f t="shared" si="215"/>
        <v/>
      </c>
      <c r="T137" s="128"/>
      <c r="U137" s="128"/>
    </row>
    <row r="138" spans="1:21">
      <c r="A138" s="43">
        <v>113</v>
      </c>
      <c r="B138" s="75"/>
      <c r="C138" s="65"/>
      <c r="D138" s="70"/>
      <c r="E138" s="71"/>
      <c r="F138" s="71"/>
      <c r="G138" s="129"/>
      <c r="H138" s="49" t="str">
        <f t="shared" si="204"/>
        <v/>
      </c>
      <c r="I138" s="49" t="str">
        <f t="shared" si="205"/>
        <v/>
      </c>
      <c r="J138" s="49" t="str">
        <f t="shared" si="206"/>
        <v/>
      </c>
      <c r="K138" s="49" t="str">
        <f t="shared" si="207"/>
        <v/>
      </c>
      <c r="L138" s="100" t="str">
        <f t="shared" si="208"/>
        <v/>
      </c>
      <c r="M138" s="101" t="str">
        <f t="shared" si="209"/>
        <v/>
      </c>
      <c r="N138" s="101" t="str">
        <f t="shared" si="210"/>
        <v/>
      </c>
      <c r="O138" s="102" t="str">
        <f t="shared" si="211"/>
        <v/>
      </c>
      <c r="P138" s="100" t="str">
        <f t="shared" si="212"/>
        <v/>
      </c>
      <c r="Q138" s="101" t="str">
        <f t="shared" si="213"/>
        <v/>
      </c>
      <c r="R138" s="101" t="str">
        <f t="shared" si="214"/>
        <v/>
      </c>
      <c r="S138" s="102" t="str">
        <f t="shared" si="215"/>
        <v/>
      </c>
      <c r="T138" s="128"/>
      <c r="U138" s="128"/>
    </row>
    <row r="139" spans="1:21">
      <c r="A139" s="43">
        <v>114</v>
      </c>
      <c r="B139" s="75"/>
      <c r="C139" s="65"/>
      <c r="D139" s="70"/>
      <c r="E139" s="71"/>
      <c r="F139" s="71"/>
      <c r="G139" s="129"/>
      <c r="H139" s="49" t="str">
        <f t="shared" si="204"/>
        <v/>
      </c>
      <c r="I139" s="49" t="str">
        <f t="shared" si="205"/>
        <v/>
      </c>
      <c r="J139" s="49" t="str">
        <f t="shared" si="206"/>
        <v/>
      </c>
      <c r="K139" s="49" t="str">
        <f t="shared" si="207"/>
        <v/>
      </c>
      <c r="L139" s="100" t="str">
        <f t="shared" si="208"/>
        <v/>
      </c>
      <c r="M139" s="101" t="str">
        <f t="shared" si="209"/>
        <v/>
      </c>
      <c r="N139" s="101" t="str">
        <f t="shared" si="210"/>
        <v/>
      </c>
      <c r="O139" s="102" t="str">
        <f t="shared" si="211"/>
        <v/>
      </c>
      <c r="P139" s="100" t="str">
        <f t="shared" si="212"/>
        <v/>
      </c>
      <c r="Q139" s="101" t="str">
        <f t="shared" si="213"/>
        <v/>
      </c>
      <c r="R139" s="101" t="str">
        <f t="shared" si="214"/>
        <v/>
      </c>
      <c r="S139" s="102" t="str">
        <f t="shared" si="215"/>
        <v/>
      </c>
      <c r="T139" s="128"/>
      <c r="U139" s="128"/>
    </row>
    <row r="140" spans="1:21">
      <c r="A140" s="43">
        <v>115</v>
      </c>
      <c r="B140" s="75"/>
      <c r="C140" s="65"/>
      <c r="D140" s="70"/>
      <c r="E140" s="71"/>
      <c r="F140" s="71"/>
      <c r="G140" s="129"/>
      <c r="H140" s="49" t="str">
        <f t="shared" si="204"/>
        <v/>
      </c>
      <c r="I140" s="49" t="str">
        <f t="shared" si="205"/>
        <v/>
      </c>
      <c r="J140" s="49" t="str">
        <f t="shared" si="206"/>
        <v/>
      </c>
      <c r="K140" s="49" t="str">
        <f t="shared" si="207"/>
        <v/>
      </c>
      <c r="L140" s="100" t="str">
        <f t="shared" si="208"/>
        <v/>
      </c>
      <c r="M140" s="101" t="str">
        <f t="shared" si="209"/>
        <v/>
      </c>
      <c r="N140" s="101" t="str">
        <f t="shared" si="210"/>
        <v/>
      </c>
      <c r="O140" s="102" t="str">
        <f t="shared" si="211"/>
        <v/>
      </c>
      <c r="P140" s="100" t="str">
        <f t="shared" si="212"/>
        <v/>
      </c>
      <c r="Q140" s="101" t="str">
        <f t="shared" si="213"/>
        <v/>
      </c>
      <c r="R140" s="101" t="str">
        <f t="shared" si="214"/>
        <v/>
      </c>
      <c r="S140" s="102" t="str">
        <f t="shared" si="215"/>
        <v/>
      </c>
      <c r="T140" s="128"/>
      <c r="U140" s="128"/>
    </row>
    <row r="141" spans="1:21">
      <c r="A141" s="43">
        <v>116</v>
      </c>
      <c r="B141" s="75"/>
      <c r="C141" s="65"/>
      <c r="D141" s="70"/>
      <c r="E141" s="71"/>
      <c r="F141" s="71"/>
      <c r="G141" s="129"/>
      <c r="H141" s="49" t="str">
        <f t="shared" si="204"/>
        <v/>
      </c>
      <c r="I141" s="49" t="str">
        <f t="shared" si="205"/>
        <v/>
      </c>
      <c r="J141" s="49" t="str">
        <f t="shared" si="206"/>
        <v/>
      </c>
      <c r="K141" s="49" t="str">
        <f t="shared" si="207"/>
        <v/>
      </c>
      <c r="L141" s="100" t="str">
        <f t="shared" si="208"/>
        <v/>
      </c>
      <c r="M141" s="101" t="str">
        <f t="shared" si="209"/>
        <v/>
      </c>
      <c r="N141" s="101" t="str">
        <f t="shared" si="210"/>
        <v/>
      </c>
      <c r="O141" s="102" t="str">
        <f t="shared" si="211"/>
        <v/>
      </c>
      <c r="P141" s="100" t="str">
        <f t="shared" si="212"/>
        <v/>
      </c>
      <c r="Q141" s="101" t="str">
        <f t="shared" si="213"/>
        <v/>
      </c>
      <c r="R141" s="101" t="str">
        <f t="shared" si="214"/>
        <v/>
      </c>
      <c r="S141" s="102" t="str">
        <f t="shared" si="215"/>
        <v/>
      </c>
      <c r="T141" s="128"/>
      <c r="U141" s="128"/>
    </row>
    <row r="142" spans="1:21">
      <c r="A142" s="43">
        <v>117</v>
      </c>
      <c r="B142" s="75"/>
      <c r="C142" s="65"/>
      <c r="D142" s="70"/>
      <c r="E142" s="71"/>
      <c r="F142" s="71"/>
      <c r="G142" s="129"/>
      <c r="H142" s="49" t="str">
        <f t="shared" si="204"/>
        <v/>
      </c>
      <c r="I142" s="49" t="str">
        <f t="shared" si="205"/>
        <v/>
      </c>
      <c r="J142" s="49" t="str">
        <f t="shared" si="206"/>
        <v/>
      </c>
      <c r="K142" s="49" t="str">
        <f t="shared" si="207"/>
        <v/>
      </c>
      <c r="L142" s="100" t="str">
        <f t="shared" si="208"/>
        <v/>
      </c>
      <c r="M142" s="101" t="str">
        <f t="shared" si="209"/>
        <v/>
      </c>
      <c r="N142" s="101" t="str">
        <f t="shared" si="210"/>
        <v/>
      </c>
      <c r="O142" s="102" t="str">
        <f t="shared" si="211"/>
        <v/>
      </c>
      <c r="P142" s="100" t="str">
        <f t="shared" si="212"/>
        <v/>
      </c>
      <c r="Q142" s="101" t="str">
        <f t="shared" si="213"/>
        <v/>
      </c>
      <c r="R142" s="101" t="str">
        <f t="shared" si="214"/>
        <v/>
      </c>
      <c r="S142" s="102" t="str">
        <f t="shared" si="215"/>
        <v/>
      </c>
      <c r="T142" s="128"/>
      <c r="U142" s="128"/>
    </row>
    <row r="143" spans="1:21">
      <c r="A143" s="43">
        <v>118</v>
      </c>
      <c r="B143" s="75"/>
      <c r="C143" s="65"/>
      <c r="D143" s="70"/>
      <c r="E143" s="71"/>
      <c r="F143" s="71"/>
      <c r="G143" s="129"/>
      <c r="H143" s="49" t="str">
        <f t="shared" si="204"/>
        <v/>
      </c>
      <c r="I143" s="49" t="str">
        <f t="shared" si="205"/>
        <v/>
      </c>
      <c r="J143" s="49" t="str">
        <f t="shared" si="206"/>
        <v/>
      </c>
      <c r="K143" s="49" t="str">
        <f t="shared" si="207"/>
        <v/>
      </c>
      <c r="L143" s="100" t="str">
        <f t="shared" si="208"/>
        <v/>
      </c>
      <c r="M143" s="101" t="str">
        <f t="shared" si="209"/>
        <v/>
      </c>
      <c r="N143" s="101" t="str">
        <f t="shared" si="210"/>
        <v/>
      </c>
      <c r="O143" s="102" t="str">
        <f t="shared" si="211"/>
        <v/>
      </c>
      <c r="P143" s="100" t="str">
        <f t="shared" si="212"/>
        <v/>
      </c>
      <c r="Q143" s="101" t="str">
        <f t="shared" si="213"/>
        <v/>
      </c>
      <c r="R143" s="101" t="str">
        <f t="shared" si="214"/>
        <v/>
      </c>
      <c r="S143" s="102" t="str">
        <f t="shared" si="215"/>
        <v/>
      </c>
      <c r="T143" s="128"/>
      <c r="U143" s="128"/>
    </row>
    <row r="144" spans="1:21">
      <c r="A144" s="43">
        <v>119</v>
      </c>
      <c r="B144" s="75"/>
      <c r="C144" s="65"/>
      <c r="D144" s="70"/>
      <c r="E144" s="71"/>
      <c r="F144" s="71"/>
      <c r="G144" s="129"/>
      <c r="H144" s="49" t="str">
        <f t="shared" si="204"/>
        <v/>
      </c>
      <c r="I144" s="49" t="str">
        <f t="shared" si="205"/>
        <v/>
      </c>
      <c r="J144" s="49" t="str">
        <f t="shared" si="206"/>
        <v/>
      </c>
      <c r="K144" s="49" t="str">
        <f t="shared" si="207"/>
        <v/>
      </c>
      <c r="L144" s="100" t="str">
        <f t="shared" si="208"/>
        <v/>
      </c>
      <c r="M144" s="101" t="str">
        <f t="shared" si="209"/>
        <v/>
      </c>
      <c r="N144" s="101" t="str">
        <f t="shared" si="210"/>
        <v/>
      </c>
      <c r="O144" s="102" t="str">
        <f t="shared" si="211"/>
        <v/>
      </c>
      <c r="P144" s="100" t="str">
        <f t="shared" si="212"/>
        <v/>
      </c>
      <c r="Q144" s="101" t="str">
        <f t="shared" si="213"/>
        <v/>
      </c>
      <c r="R144" s="101" t="str">
        <f t="shared" si="214"/>
        <v/>
      </c>
      <c r="S144" s="102" t="str">
        <f t="shared" si="215"/>
        <v/>
      </c>
      <c r="T144" s="128"/>
      <c r="U144" s="128"/>
    </row>
    <row r="145" spans="1:21">
      <c r="A145" s="43">
        <v>120</v>
      </c>
      <c r="B145" s="75"/>
      <c r="C145" s="65"/>
      <c r="D145" s="70"/>
      <c r="E145" s="71"/>
      <c r="F145" s="71"/>
      <c r="G145" s="129"/>
      <c r="H145" s="49" t="str">
        <f t="shared" si="204"/>
        <v/>
      </c>
      <c r="I145" s="49" t="str">
        <f t="shared" si="205"/>
        <v/>
      </c>
      <c r="J145" s="49" t="str">
        <f t="shared" si="206"/>
        <v/>
      </c>
      <c r="K145" s="49" t="str">
        <f t="shared" si="207"/>
        <v/>
      </c>
      <c r="L145" s="100" t="str">
        <f t="shared" si="208"/>
        <v/>
      </c>
      <c r="M145" s="101" t="str">
        <f t="shared" si="209"/>
        <v/>
      </c>
      <c r="N145" s="101" t="str">
        <f t="shared" si="210"/>
        <v/>
      </c>
      <c r="O145" s="102" t="str">
        <f t="shared" si="211"/>
        <v/>
      </c>
      <c r="P145" s="100" t="str">
        <f t="shared" si="212"/>
        <v/>
      </c>
      <c r="Q145" s="101" t="str">
        <f t="shared" si="213"/>
        <v/>
      </c>
      <c r="R145" s="101" t="str">
        <f t="shared" si="214"/>
        <v/>
      </c>
      <c r="S145" s="102" t="str">
        <f t="shared" si="215"/>
        <v/>
      </c>
      <c r="T145" s="128"/>
      <c r="U145" s="128"/>
    </row>
    <row r="146" spans="1:21">
      <c r="A146" s="43">
        <v>121</v>
      </c>
      <c r="B146" s="75"/>
      <c r="C146" s="65"/>
      <c r="D146" s="70"/>
      <c r="E146" s="71"/>
      <c r="F146" s="71"/>
      <c r="G146" s="129"/>
      <c r="H146" s="49" t="str">
        <f t="shared" si="204"/>
        <v/>
      </c>
      <c r="I146" s="49" t="str">
        <f t="shared" si="205"/>
        <v/>
      </c>
      <c r="J146" s="49" t="str">
        <f t="shared" si="206"/>
        <v/>
      </c>
      <c r="K146" s="49" t="str">
        <f t="shared" si="207"/>
        <v/>
      </c>
      <c r="L146" s="100" t="str">
        <f t="shared" si="208"/>
        <v/>
      </c>
      <c r="M146" s="101" t="str">
        <f t="shared" si="209"/>
        <v/>
      </c>
      <c r="N146" s="101" t="str">
        <f t="shared" si="210"/>
        <v/>
      </c>
      <c r="O146" s="102" t="str">
        <f t="shared" si="211"/>
        <v/>
      </c>
      <c r="P146" s="100" t="str">
        <f t="shared" si="212"/>
        <v/>
      </c>
      <c r="Q146" s="101" t="str">
        <f t="shared" si="213"/>
        <v/>
      </c>
      <c r="R146" s="101" t="str">
        <f t="shared" si="214"/>
        <v/>
      </c>
      <c r="S146" s="102" t="str">
        <f t="shared" si="215"/>
        <v/>
      </c>
      <c r="T146" s="128"/>
      <c r="U146" s="128"/>
    </row>
    <row r="147" spans="1:21">
      <c r="A147" s="43">
        <v>122</v>
      </c>
      <c r="B147" s="75"/>
      <c r="C147" s="65"/>
      <c r="D147" s="70"/>
      <c r="E147" s="71"/>
      <c r="F147" s="71"/>
      <c r="G147" s="129"/>
      <c r="H147" s="49" t="str">
        <f t="shared" si="204"/>
        <v/>
      </c>
      <c r="I147" s="49" t="str">
        <f t="shared" si="205"/>
        <v/>
      </c>
      <c r="J147" s="49" t="str">
        <f t="shared" si="206"/>
        <v/>
      </c>
      <c r="K147" s="49" t="str">
        <f t="shared" si="207"/>
        <v/>
      </c>
      <c r="L147" s="100" t="str">
        <f t="shared" si="208"/>
        <v/>
      </c>
      <c r="M147" s="101" t="str">
        <f t="shared" si="209"/>
        <v/>
      </c>
      <c r="N147" s="101" t="str">
        <f t="shared" si="210"/>
        <v/>
      </c>
      <c r="O147" s="102" t="str">
        <f t="shared" si="211"/>
        <v/>
      </c>
      <c r="P147" s="100" t="str">
        <f t="shared" si="212"/>
        <v/>
      </c>
      <c r="Q147" s="101" t="str">
        <f t="shared" si="213"/>
        <v/>
      </c>
      <c r="R147" s="101" t="str">
        <f t="shared" si="214"/>
        <v/>
      </c>
      <c r="S147" s="102" t="str">
        <f t="shared" si="215"/>
        <v/>
      </c>
      <c r="T147" s="128"/>
      <c r="U147" s="128"/>
    </row>
    <row r="148" ht="19.5" spans="1:21">
      <c r="A148" s="43">
        <v>123</v>
      </c>
      <c r="B148" s="139"/>
      <c r="C148" s="140"/>
      <c r="D148" s="141"/>
      <c r="E148" s="142"/>
      <c r="F148" s="142"/>
      <c r="G148" s="143"/>
      <c r="H148" s="49" t="str">
        <f t="shared" ref="H148:K148" si="216">IF(D148="","",H85+P148)</f>
        <v/>
      </c>
      <c r="I148" s="49" t="str">
        <f t="shared" si="216"/>
        <v/>
      </c>
      <c r="J148" s="49" t="str">
        <f t="shared" si="216"/>
        <v/>
      </c>
      <c r="K148" s="49" t="str">
        <f t="shared" si="216"/>
        <v/>
      </c>
      <c r="L148" s="100" t="str">
        <f t="shared" ref="L148:O148" si="217">IF(H85="","",H85*0.03)</f>
        <v/>
      </c>
      <c r="M148" s="101" t="str">
        <f t="shared" si="217"/>
        <v/>
      </c>
      <c r="N148" s="101" t="str">
        <f t="shared" si="217"/>
        <v/>
      </c>
      <c r="O148" s="102" t="str">
        <f t="shared" si="217"/>
        <v/>
      </c>
      <c r="P148" s="100" t="str">
        <f t="shared" si="212"/>
        <v/>
      </c>
      <c r="Q148" s="101" t="str">
        <f t="shared" si="213"/>
        <v/>
      </c>
      <c r="R148" s="101" t="str">
        <f t="shared" si="214"/>
        <v/>
      </c>
      <c r="S148" s="102" t="str">
        <f t="shared" si="215"/>
        <v/>
      </c>
      <c r="T148" s="175"/>
      <c r="U148" s="175"/>
    </row>
    <row r="149" ht="19.5" spans="1:19">
      <c r="A149" s="43"/>
      <c r="B149" s="144" t="s">
        <v>56</v>
      </c>
      <c r="C149" s="145"/>
      <c r="D149" s="146">
        <f>COUNTIF(D9:D148,1.27)</f>
        <v>10</v>
      </c>
      <c r="E149" s="147">
        <f>COUNTIF(E9:E148,1.5)</f>
        <v>10</v>
      </c>
      <c r="F149" s="147">
        <f>COUNTIF(F9:F148,2)</f>
        <v>10</v>
      </c>
      <c r="G149" s="148">
        <f>COUNT(G9:G148)-G150</f>
        <v>9</v>
      </c>
      <c r="H149" s="149">
        <f t="shared" ref="H149:K149" si="218">P149+H8</f>
        <v>132649.956904787</v>
      </c>
      <c r="I149" s="163">
        <f t="shared" si="218"/>
        <v>141735.326104123</v>
      </c>
      <c r="J149" s="163">
        <f t="shared" si="218"/>
        <v>163445.833974686</v>
      </c>
      <c r="K149" s="164">
        <f t="shared" si="218"/>
        <v>328690.036787158</v>
      </c>
      <c r="L149" s="165" t="s">
        <v>57</v>
      </c>
      <c r="M149" s="166">
        <f>B39-B9</f>
        <v>484</v>
      </c>
      <c r="N149" s="167"/>
      <c r="O149" s="168" t="s">
        <v>58</v>
      </c>
      <c r="P149" s="169">
        <f t="shared" ref="P149:S149" si="219">SUM(P9:P148)</f>
        <v>32649.9569047869</v>
      </c>
      <c r="Q149" s="176">
        <f t="shared" si="219"/>
        <v>41735.3261041228</v>
      </c>
      <c r="R149" s="176">
        <f t="shared" si="219"/>
        <v>63445.8339746856</v>
      </c>
      <c r="S149" s="177">
        <f t="shared" si="219"/>
        <v>228690.036787158</v>
      </c>
    </row>
    <row r="150" ht="19.5" spans="1:19">
      <c r="A150" s="43"/>
      <c r="B150" s="150" t="s">
        <v>59</v>
      </c>
      <c r="C150" s="151"/>
      <c r="D150" s="152">
        <f t="shared" ref="D150:G150" si="220">COUNTIF(D9:D148,-1)</f>
        <v>3</v>
      </c>
      <c r="E150" s="153">
        <f t="shared" si="220"/>
        <v>3</v>
      </c>
      <c r="F150" s="153">
        <f t="shared" si="220"/>
        <v>3</v>
      </c>
      <c r="G150" s="154">
        <f t="shared" si="220"/>
        <v>4</v>
      </c>
      <c r="H150" s="32" t="s">
        <v>60</v>
      </c>
      <c r="I150" s="84"/>
      <c r="J150" s="84"/>
      <c r="K150" s="85"/>
      <c r="L150" s="32" t="s">
        <v>61</v>
      </c>
      <c r="M150" s="84"/>
      <c r="N150" s="84"/>
      <c r="O150" s="85"/>
      <c r="P150" s="43"/>
      <c r="Q150" s="83"/>
      <c r="R150" s="83"/>
      <c r="S150" s="178"/>
    </row>
    <row r="151" ht="19.5" spans="1:19">
      <c r="A151" s="43"/>
      <c r="B151" s="150" t="s">
        <v>62</v>
      </c>
      <c r="C151" s="151"/>
      <c r="D151" s="155">
        <f t="shared" ref="D151:G151" si="221">COUNTIF(D9:D148,0)</f>
        <v>0</v>
      </c>
      <c r="E151" s="156">
        <f t="shared" si="221"/>
        <v>0</v>
      </c>
      <c r="F151" s="156">
        <f t="shared" si="221"/>
        <v>0</v>
      </c>
      <c r="G151" s="157">
        <f t="shared" si="221"/>
        <v>0</v>
      </c>
      <c r="H151" s="158">
        <f t="shared" ref="H151:K151" si="222">H149/H8</f>
        <v>1.32649956904787</v>
      </c>
      <c r="I151" s="170">
        <f t="shared" si="222"/>
        <v>1.41735326104123</v>
      </c>
      <c r="J151" s="170">
        <f t="shared" si="222"/>
        <v>1.63445833974686</v>
      </c>
      <c r="K151" s="171">
        <f t="shared" si="222"/>
        <v>3.28690036787158</v>
      </c>
      <c r="L151" s="172">
        <f>(H151-100%)*30/M149</f>
        <v>0.0202375765938762</v>
      </c>
      <c r="M151" s="172">
        <f>(I151-100%)*30/M149</f>
        <v>0.0258690037835472</v>
      </c>
      <c r="N151" s="172">
        <f>(J151-100%)*30/M149</f>
        <v>0.0393259301495985</v>
      </c>
      <c r="O151" s="173">
        <f>(K151-100%)*30/M149</f>
        <v>0.141750022801958</v>
      </c>
      <c r="P151" s="174"/>
      <c r="Q151" s="179"/>
      <c r="R151" s="179"/>
      <c r="S151" s="180"/>
    </row>
    <row r="152" ht="19.5" spans="1:7">
      <c r="A152" s="83"/>
      <c r="B152" s="32" t="s">
        <v>63</v>
      </c>
      <c r="C152" s="84"/>
      <c r="D152" s="159">
        <f t="shared" ref="D152:G152" si="223">D149/(D149+D150+D151)</f>
        <v>0.769230769230769</v>
      </c>
      <c r="E152" s="160">
        <f t="shared" si="223"/>
        <v>0.769230769230769</v>
      </c>
      <c r="F152" s="160">
        <f t="shared" si="223"/>
        <v>0.769230769230769</v>
      </c>
      <c r="G152" s="161">
        <f t="shared" si="223"/>
        <v>0.692307692307692</v>
      </c>
    </row>
    <row r="154" spans="4:7">
      <c r="D154" s="162"/>
      <c r="E154" s="162"/>
      <c r="F154" s="162"/>
      <c r="G154" s="162"/>
    </row>
  </sheetData>
  <mergeCells count="13">
    <mergeCell ref="H6:K6"/>
    <mergeCell ref="L6:O6"/>
    <mergeCell ref="P6:S6"/>
    <mergeCell ref="L8:O8"/>
    <mergeCell ref="P8:S8"/>
    <mergeCell ref="B149:C149"/>
    <mergeCell ref="B150:C150"/>
    <mergeCell ref="H150:K150"/>
    <mergeCell ref="L150:O150"/>
    <mergeCell ref="B151:C151"/>
    <mergeCell ref="B152:C152"/>
    <mergeCell ref="T6:T8"/>
    <mergeCell ref="U6:U8"/>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D15"/>
  <sheetViews>
    <sheetView zoomScale="50" zoomScaleNormal="50" topLeftCell="A13" workbookViewId="0">
      <selection activeCell="V15" sqref="V15"/>
    </sheetView>
  </sheetViews>
  <sheetFormatPr defaultColWidth="8.125" defaultRowHeight="13.5" outlineLevelCol="3"/>
  <cols>
    <col min="1" max="242" width="8.125" style="12"/>
    <col min="243" max="243" width="6.625" style="12" customWidth="1"/>
    <col min="244" max="244" width="7.25" style="12" customWidth="1"/>
    <col min="245" max="498" width="8.125" style="12"/>
    <col min="499" max="499" width="6.625" style="12" customWidth="1"/>
    <col min="500" max="500" width="7.25" style="12" customWidth="1"/>
    <col min="501" max="754" width="8.125" style="12"/>
    <col min="755" max="755" width="6.625" style="12" customWidth="1"/>
    <col min="756" max="756" width="7.25" style="12" customWidth="1"/>
    <col min="757" max="1010" width="8.125" style="12"/>
    <col min="1011" max="1011" width="6.625" style="12" customWidth="1"/>
    <col min="1012" max="1012" width="7.25" style="12" customWidth="1"/>
    <col min="1013" max="1266" width="8.125" style="12"/>
    <col min="1267" max="1267" width="6.625" style="12" customWidth="1"/>
    <col min="1268" max="1268" width="7.25" style="12" customWidth="1"/>
    <col min="1269" max="1522" width="8.125" style="12"/>
    <col min="1523" max="1523" width="6.625" style="12" customWidth="1"/>
    <col min="1524" max="1524" width="7.25" style="12" customWidth="1"/>
    <col min="1525" max="1778" width="8.125" style="12"/>
    <col min="1779" max="1779" width="6.625" style="12" customWidth="1"/>
    <col min="1780" max="1780" width="7.25" style="12" customWidth="1"/>
    <col min="1781" max="2034" width="8.125" style="12"/>
    <col min="2035" max="2035" width="6.625" style="12" customWidth="1"/>
    <col min="2036" max="2036" width="7.25" style="12" customWidth="1"/>
    <col min="2037" max="2290" width="8.125" style="12"/>
    <col min="2291" max="2291" width="6.625" style="12" customWidth="1"/>
    <col min="2292" max="2292" width="7.25" style="12" customWidth="1"/>
    <col min="2293" max="2546" width="8.125" style="12"/>
    <col min="2547" max="2547" width="6.625" style="12" customWidth="1"/>
    <col min="2548" max="2548" width="7.25" style="12" customWidth="1"/>
    <col min="2549" max="2802" width="8.125" style="12"/>
    <col min="2803" max="2803" width="6.625" style="12" customWidth="1"/>
    <col min="2804" max="2804" width="7.25" style="12" customWidth="1"/>
    <col min="2805" max="3058" width="8.125" style="12"/>
    <col min="3059" max="3059" width="6.625" style="12" customWidth="1"/>
    <col min="3060" max="3060" width="7.25" style="12" customWidth="1"/>
    <col min="3061" max="3314" width="8.125" style="12"/>
    <col min="3315" max="3315" width="6.625" style="12" customWidth="1"/>
    <col min="3316" max="3316" width="7.25" style="12" customWidth="1"/>
    <col min="3317" max="3570" width="8.125" style="12"/>
    <col min="3571" max="3571" width="6.625" style="12" customWidth="1"/>
    <col min="3572" max="3572" width="7.25" style="12" customWidth="1"/>
    <col min="3573" max="3826" width="8.125" style="12"/>
    <col min="3827" max="3827" width="6.625" style="12" customWidth="1"/>
    <col min="3828" max="3828" width="7.25" style="12" customWidth="1"/>
    <col min="3829" max="4082" width="8.125" style="12"/>
    <col min="4083" max="4083" width="6.625" style="12" customWidth="1"/>
    <col min="4084" max="4084" width="7.25" style="12" customWidth="1"/>
    <col min="4085" max="4338" width="8.125" style="12"/>
    <col min="4339" max="4339" width="6.625" style="12" customWidth="1"/>
    <col min="4340" max="4340" width="7.25" style="12" customWidth="1"/>
    <col min="4341" max="4594" width="8.125" style="12"/>
    <col min="4595" max="4595" width="6.625" style="12" customWidth="1"/>
    <col min="4596" max="4596" width="7.25" style="12" customWidth="1"/>
    <col min="4597" max="4850" width="8.125" style="12"/>
    <col min="4851" max="4851" width="6.625" style="12" customWidth="1"/>
    <col min="4852" max="4852" width="7.25" style="12" customWidth="1"/>
    <col min="4853" max="5106" width="8.125" style="12"/>
    <col min="5107" max="5107" width="6.625" style="12" customWidth="1"/>
    <col min="5108" max="5108" width="7.25" style="12" customWidth="1"/>
    <col min="5109" max="5362" width="8.125" style="12"/>
    <col min="5363" max="5363" width="6.625" style="12" customWidth="1"/>
    <col min="5364" max="5364" width="7.25" style="12" customWidth="1"/>
    <col min="5365" max="5618" width="8.125" style="12"/>
    <col min="5619" max="5619" width="6.625" style="12" customWidth="1"/>
    <col min="5620" max="5620" width="7.25" style="12" customWidth="1"/>
    <col min="5621" max="5874" width="8.125" style="12"/>
    <col min="5875" max="5875" width="6.625" style="12" customWidth="1"/>
    <col min="5876" max="5876" width="7.25" style="12" customWidth="1"/>
    <col min="5877" max="6130" width="8.125" style="12"/>
    <col min="6131" max="6131" width="6.625" style="12" customWidth="1"/>
    <col min="6132" max="6132" width="7.25" style="12" customWidth="1"/>
    <col min="6133" max="6386" width="8.125" style="12"/>
    <col min="6387" max="6387" width="6.625" style="12" customWidth="1"/>
    <col min="6388" max="6388" width="7.25" style="12" customWidth="1"/>
    <col min="6389" max="6642" width="8.125" style="12"/>
    <col min="6643" max="6643" width="6.625" style="12" customWidth="1"/>
    <col min="6644" max="6644" width="7.25" style="12" customWidth="1"/>
    <col min="6645" max="6898" width="8.125" style="12"/>
    <col min="6899" max="6899" width="6.625" style="12" customWidth="1"/>
    <col min="6900" max="6900" width="7.25" style="12" customWidth="1"/>
    <col min="6901" max="7154" width="8.125" style="12"/>
    <col min="7155" max="7155" width="6.625" style="12" customWidth="1"/>
    <col min="7156" max="7156" width="7.25" style="12" customWidth="1"/>
    <col min="7157" max="7410" width="8.125" style="12"/>
    <col min="7411" max="7411" width="6.625" style="12" customWidth="1"/>
    <col min="7412" max="7412" width="7.25" style="12" customWidth="1"/>
    <col min="7413" max="7666" width="8.125" style="12"/>
    <col min="7667" max="7667" width="6.625" style="12" customWidth="1"/>
    <col min="7668" max="7668" width="7.25" style="12" customWidth="1"/>
    <col min="7669" max="7922" width="8.125" style="12"/>
    <col min="7923" max="7923" width="6.625" style="12" customWidth="1"/>
    <col min="7924" max="7924" width="7.25" style="12" customWidth="1"/>
    <col min="7925" max="8178" width="8.125" style="12"/>
    <col min="8179" max="8179" width="6.625" style="12" customWidth="1"/>
    <col min="8180" max="8180" width="7.25" style="12" customWidth="1"/>
    <col min="8181" max="8434" width="8.125" style="12"/>
    <col min="8435" max="8435" width="6.625" style="12" customWidth="1"/>
    <col min="8436" max="8436" width="7.25" style="12" customWidth="1"/>
    <col min="8437" max="8690" width="8.125" style="12"/>
    <col min="8691" max="8691" width="6.625" style="12" customWidth="1"/>
    <col min="8692" max="8692" width="7.25" style="12" customWidth="1"/>
    <col min="8693" max="8946" width="8.125" style="12"/>
    <col min="8947" max="8947" width="6.625" style="12" customWidth="1"/>
    <col min="8948" max="8948" width="7.25" style="12" customWidth="1"/>
    <col min="8949" max="9202" width="8.125" style="12"/>
    <col min="9203" max="9203" width="6.625" style="12" customWidth="1"/>
    <col min="9204" max="9204" width="7.25" style="12" customWidth="1"/>
    <col min="9205" max="9458" width="8.125" style="12"/>
    <col min="9459" max="9459" width="6.625" style="12" customWidth="1"/>
    <col min="9460" max="9460" width="7.25" style="12" customWidth="1"/>
    <col min="9461" max="9714" width="8.125" style="12"/>
    <col min="9715" max="9715" width="6.625" style="12" customWidth="1"/>
    <col min="9716" max="9716" width="7.25" style="12" customWidth="1"/>
    <col min="9717" max="9970" width="8.125" style="12"/>
    <col min="9971" max="9971" width="6.625" style="12" customWidth="1"/>
    <col min="9972" max="9972" width="7.25" style="12" customWidth="1"/>
    <col min="9973" max="10226" width="8.125" style="12"/>
    <col min="10227" max="10227" width="6.625" style="12" customWidth="1"/>
    <col min="10228" max="10228" width="7.25" style="12" customWidth="1"/>
    <col min="10229" max="10482" width="8.125" style="12"/>
    <col min="10483" max="10483" width="6.625" style="12" customWidth="1"/>
    <col min="10484" max="10484" width="7.25" style="12" customWidth="1"/>
    <col min="10485" max="10738" width="8.125" style="12"/>
    <col min="10739" max="10739" width="6.625" style="12" customWidth="1"/>
    <col min="10740" max="10740" width="7.25" style="12" customWidth="1"/>
    <col min="10741" max="10994" width="8.125" style="12"/>
    <col min="10995" max="10995" width="6.625" style="12" customWidth="1"/>
    <col min="10996" max="10996" width="7.25" style="12" customWidth="1"/>
    <col min="10997" max="11250" width="8.125" style="12"/>
    <col min="11251" max="11251" width="6.625" style="12" customWidth="1"/>
    <col min="11252" max="11252" width="7.25" style="12" customWidth="1"/>
    <col min="11253" max="11506" width="8.125" style="12"/>
    <col min="11507" max="11507" width="6.625" style="12" customWidth="1"/>
    <col min="11508" max="11508" width="7.25" style="12" customWidth="1"/>
    <col min="11509" max="11762" width="8.125" style="12"/>
    <col min="11763" max="11763" width="6.625" style="12" customWidth="1"/>
    <col min="11764" max="11764" width="7.25" style="12" customWidth="1"/>
    <col min="11765" max="12018" width="8.125" style="12"/>
    <col min="12019" max="12019" width="6.625" style="12" customWidth="1"/>
    <col min="12020" max="12020" width="7.25" style="12" customWidth="1"/>
    <col min="12021" max="12274" width="8.125" style="12"/>
    <col min="12275" max="12275" width="6.625" style="12" customWidth="1"/>
    <col min="12276" max="12276" width="7.25" style="12" customWidth="1"/>
    <col min="12277" max="12530" width="8.125" style="12"/>
    <col min="12531" max="12531" width="6.625" style="12" customWidth="1"/>
    <col min="12532" max="12532" width="7.25" style="12" customWidth="1"/>
    <col min="12533" max="12786" width="8.125" style="12"/>
    <col min="12787" max="12787" width="6.625" style="12" customWidth="1"/>
    <col min="12788" max="12788" width="7.25" style="12" customWidth="1"/>
    <col min="12789" max="13042" width="8.125" style="12"/>
    <col min="13043" max="13043" width="6.625" style="12" customWidth="1"/>
    <col min="13044" max="13044" width="7.25" style="12" customWidth="1"/>
    <col min="13045" max="13298" width="8.125" style="12"/>
    <col min="13299" max="13299" width="6.625" style="12" customWidth="1"/>
    <col min="13300" max="13300" width="7.25" style="12" customWidth="1"/>
    <col min="13301" max="13554" width="8.125" style="12"/>
    <col min="13555" max="13555" width="6.625" style="12" customWidth="1"/>
    <col min="13556" max="13556" width="7.25" style="12" customWidth="1"/>
    <col min="13557" max="13810" width="8.125" style="12"/>
    <col min="13811" max="13811" width="6.625" style="12" customWidth="1"/>
    <col min="13812" max="13812" width="7.25" style="12" customWidth="1"/>
    <col min="13813" max="14066" width="8.125" style="12"/>
    <col min="14067" max="14067" width="6.625" style="12" customWidth="1"/>
    <col min="14068" max="14068" width="7.25" style="12" customWidth="1"/>
    <col min="14069" max="14322" width="8.125" style="12"/>
    <col min="14323" max="14323" width="6.625" style="12" customWidth="1"/>
    <col min="14324" max="14324" width="7.25" style="12" customWidth="1"/>
    <col min="14325" max="14578" width="8.125" style="12"/>
    <col min="14579" max="14579" width="6.625" style="12" customWidth="1"/>
    <col min="14580" max="14580" width="7.25" style="12" customWidth="1"/>
    <col min="14581" max="14834" width="8.125" style="12"/>
    <col min="14835" max="14835" width="6.625" style="12" customWidth="1"/>
    <col min="14836" max="14836" width="7.25" style="12" customWidth="1"/>
    <col min="14837" max="15090" width="8.125" style="12"/>
    <col min="15091" max="15091" width="6.625" style="12" customWidth="1"/>
    <col min="15092" max="15092" width="7.25" style="12" customWidth="1"/>
    <col min="15093" max="15346" width="8.125" style="12"/>
    <col min="15347" max="15347" width="6.625" style="12" customWidth="1"/>
    <col min="15348" max="15348" width="7.25" style="12" customWidth="1"/>
    <col min="15349" max="15602" width="8.125" style="12"/>
    <col min="15603" max="15603" width="6.625" style="12" customWidth="1"/>
    <col min="15604" max="15604" width="7.25" style="12" customWidth="1"/>
    <col min="15605" max="15858" width="8.125" style="12"/>
    <col min="15859" max="15859" width="6.625" style="12" customWidth="1"/>
    <col min="15860" max="15860" width="7.25" style="12" customWidth="1"/>
    <col min="15861" max="16114" width="8.125" style="12"/>
    <col min="16115" max="16115" width="6.625" style="12" customWidth="1"/>
    <col min="16116" max="16116" width="7.25" style="12" customWidth="1"/>
    <col min="16117" max="16384" width="8.125" style="12"/>
  </cols>
  <sheetData>
    <row r="1" ht="24" spans="1:1">
      <c r="A1" s="19" t="s">
        <v>64</v>
      </c>
    </row>
    <row r="2" ht="24" spans="1:1">
      <c r="A2" s="19"/>
    </row>
    <row r="3" ht="24" spans="1:1">
      <c r="A3" s="19"/>
    </row>
    <row r="4" ht="24" spans="1:1">
      <c r="A4" s="19" t="s">
        <v>65</v>
      </c>
    </row>
    <row r="5" ht="24" spans="1:4">
      <c r="A5" s="20" t="s">
        <v>66</v>
      </c>
      <c r="B5" s="21"/>
      <c r="C5" s="21"/>
      <c r="D5" s="21"/>
    </row>
    <row r="6" ht="24" spans="1:4">
      <c r="A6" s="20" t="s">
        <v>67</v>
      </c>
      <c r="B6" s="21"/>
      <c r="C6" s="21"/>
      <c r="D6" s="21"/>
    </row>
    <row r="7" ht="24" spans="1:4">
      <c r="A7" s="20" t="s">
        <v>68</v>
      </c>
      <c r="B7" s="21"/>
      <c r="C7" s="21"/>
      <c r="D7" s="21"/>
    </row>
    <row r="8" ht="24" spans="1:4">
      <c r="A8" s="20"/>
      <c r="B8" s="21"/>
      <c r="C8" s="21"/>
      <c r="D8" s="21"/>
    </row>
    <row r="9" ht="24" spans="1:4">
      <c r="A9" s="20"/>
      <c r="B9" s="21"/>
      <c r="C9" s="21"/>
      <c r="D9" s="21"/>
    </row>
    <row r="10" ht="24" spans="1:4">
      <c r="A10" s="19" t="s">
        <v>69</v>
      </c>
      <c r="B10" s="21"/>
      <c r="C10" s="21"/>
      <c r="D10" s="21"/>
    </row>
    <row r="11" ht="24" spans="1:4">
      <c r="A11" s="20"/>
      <c r="B11" s="21"/>
      <c r="C11" s="21"/>
      <c r="D11" s="21"/>
    </row>
    <row r="12" ht="24" spans="1:4">
      <c r="A12" s="20"/>
      <c r="B12" s="21"/>
      <c r="C12" s="21"/>
      <c r="D12" s="21"/>
    </row>
    <row r="13" ht="24" spans="1:4">
      <c r="A13" s="20"/>
      <c r="B13" s="21"/>
      <c r="C13" s="21"/>
      <c r="D13" s="21"/>
    </row>
    <row r="14" ht="24" spans="1:4">
      <c r="A14" s="20"/>
      <c r="B14" s="21"/>
      <c r="C14" s="21"/>
      <c r="D14" s="21"/>
    </row>
    <row r="15" ht="24" spans="1:1">
      <c r="A15" s="20"/>
    </row>
  </sheetData>
  <pageMargins left="0.699305555555556" right="0.699305555555556" top="0.75" bottom="0.75" header="0.3" footer="0.3"/>
  <pageSetup paperSize="9" orientation="portrait"/>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L16"/>
  <sheetViews>
    <sheetView workbookViewId="0">
      <selection activeCell="D3" sqref="D3"/>
    </sheetView>
  </sheetViews>
  <sheetFormatPr defaultColWidth="8.125" defaultRowHeight="13.5"/>
  <cols>
    <col min="1" max="1" width="2.875" style="12" customWidth="1"/>
    <col min="2" max="2" width="127.75" style="12" customWidth="1"/>
    <col min="3" max="6" width="8.625" style="12" customWidth="1"/>
    <col min="7" max="10" width="8.125" style="12"/>
    <col min="11" max="11" width="18.8" style="12" customWidth="1"/>
    <col min="12" max="16384" width="8.125" style="12"/>
  </cols>
  <sheetData>
    <row r="1" spans="1:1">
      <c r="A1" s="13" t="s">
        <v>70</v>
      </c>
    </row>
    <row r="2" ht="115" customHeight="1" spans="1:12">
      <c r="A2" s="14" t="s">
        <v>71</v>
      </c>
      <c r="B2" s="15" t="s">
        <v>72</v>
      </c>
      <c r="C2" s="16"/>
      <c r="D2" s="16"/>
      <c r="E2" s="16"/>
      <c r="F2" s="16"/>
      <c r="G2" s="17"/>
      <c r="H2" s="17"/>
      <c r="I2" s="17"/>
      <c r="J2" s="17"/>
      <c r="K2" s="17"/>
      <c r="L2" s="17"/>
    </row>
    <row r="3" s="12" customFormat="1" ht="221" customHeight="1" spans="1:12">
      <c r="A3" s="14" t="s">
        <v>73</v>
      </c>
      <c r="B3" s="17" t="s">
        <v>74</v>
      </c>
      <c r="C3" s="18"/>
      <c r="D3" s="18"/>
      <c r="E3" s="18"/>
      <c r="F3" s="18"/>
      <c r="G3" s="17"/>
      <c r="H3" s="17"/>
      <c r="I3" s="17"/>
      <c r="J3" s="17"/>
      <c r="K3" s="17"/>
      <c r="L3" s="17"/>
    </row>
    <row r="4" ht="32" customHeight="1"/>
    <row r="5" spans="1:1">
      <c r="A5" s="13" t="s">
        <v>75</v>
      </c>
    </row>
    <row r="6" ht="32" customHeight="1" spans="2:11">
      <c r="B6" s="17" t="s">
        <v>76</v>
      </c>
      <c r="C6" s="17"/>
      <c r="D6" s="17"/>
      <c r="E6" s="17"/>
      <c r="F6" s="17"/>
      <c r="G6" s="17"/>
      <c r="H6" s="17"/>
      <c r="I6" s="17"/>
      <c r="J6" s="17"/>
      <c r="K6" s="17"/>
    </row>
    <row r="7" s="12" customFormat="1" ht="32" customHeight="1"/>
    <row r="8" spans="1:1">
      <c r="A8" s="13" t="s">
        <v>77</v>
      </c>
    </row>
    <row r="9" ht="34" customHeight="1" spans="2:11">
      <c r="B9" s="17" t="s">
        <v>78</v>
      </c>
      <c r="C9" s="17"/>
      <c r="D9" s="17"/>
      <c r="E9" s="17"/>
      <c r="F9" s="17"/>
      <c r="G9" s="17"/>
      <c r="H9" s="17"/>
      <c r="I9" s="17"/>
      <c r="J9" s="17"/>
      <c r="K9" s="17"/>
    </row>
    <row r="10" spans="2:11">
      <c r="B10" s="17"/>
      <c r="C10" s="17"/>
      <c r="D10" s="17"/>
      <c r="E10" s="17"/>
      <c r="F10" s="17"/>
      <c r="G10" s="17"/>
      <c r="H10" s="17"/>
      <c r="I10" s="17"/>
      <c r="J10" s="17"/>
      <c r="K10" s="17"/>
    </row>
    <row r="11" spans="2:11">
      <c r="B11" s="17"/>
      <c r="C11" s="17"/>
      <c r="D11" s="17"/>
      <c r="E11" s="17"/>
      <c r="F11" s="17"/>
      <c r="G11" s="17"/>
      <c r="H11" s="17"/>
      <c r="I11" s="17"/>
      <c r="J11" s="17"/>
      <c r="K11" s="17"/>
    </row>
    <row r="12" spans="2:11">
      <c r="B12" s="17"/>
      <c r="C12" s="17"/>
      <c r="D12" s="17"/>
      <c r="E12" s="17"/>
      <c r="F12" s="17"/>
      <c r="G12" s="17"/>
      <c r="H12" s="17"/>
      <c r="I12" s="17"/>
      <c r="J12" s="17"/>
      <c r="K12" s="17"/>
    </row>
    <row r="13" spans="2:11">
      <c r="B13" s="17"/>
      <c r="C13" s="17"/>
      <c r="D13" s="17"/>
      <c r="E13" s="17"/>
      <c r="F13" s="17"/>
      <c r="G13" s="17"/>
      <c r="H13" s="17"/>
      <c r="I13" s="17"/>
      <c r="J13" s="17"/>
      <c r="K13" s="17"/>
    </row>
    <row r="14" spans="2:11">
      <c r="B14" s="17"/>
      <c r="C14" s="17"/>
      <c r="D14" s="17"/>
      <c r="E14" s="17"/>
      <c r="F14" s="17"/>
      <c r="G14" s="17"/>
      <c r="H14" s="17"/>
      <c r="I14" s="17"/>
      <c r="J14" s="17"/>
      <c r="K14" s="17"/>
    </row>
    <row r="15" spans="2:11">
      <c r="B15" s="17"/>
      <c r="C15" s="17"/>
      <c r="D15" s="17"/>
      <c r="E15" s="17"/>
      <c r="F15" s="17"/>
      <c r="G15" s="17"/>
      <c r="H15" s="17"/>
      <c r="I15" s="17"/>
      <c r="J15" s="17"/>
      <c r="K15" s="17"/>
    </row>
    <row r="16" spans="2:11">
      <c r="B16" s="17"/>
      <c r="C16" s="17"/>
      <c r="D16" s="17"/>
      <c r="E16" s="17"/>
      <c r="F16" s="17"/>
      <c r="G16" s="17"/>
      <c r="H16" s="17"/>
      <c r="I16" s="17"/>
      <c r="J16" s="17"/>
      <c r="K16" s="17"/>
    </row>
  </sheetData>
  <pageMargins left="0.75" right="0.75" top="1" bottom="1" header="0.510416666666667" footer="0.510416666666667"/>
  <pageSetup paperSize="9" orientation="portrait"/>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H12"/>
  <sheetViews>
    <sheetView zoomScale="80" zoomScaleNormal="80" workbookViewId="0">
      <selection activeCell="K6" sqref="K6"/>
    </sheetView>
  </sheetViews>
  <sheetFormatPr defaultColWidth="9" defaultRowHeight="18.75" outlineLevelCol="7"/>
  <cols>
    <col min="1" max="1" width="14" customWidth="1"/>
    <col min="2" max="2" width="13.25" customWidth="1"/>
    <col min="4" max="4" width="14.75" customWidth="1"/>
    <col min="6" max="6" width="14.25" customWidth="1"/>
    <col min="8" max="8" width="15.625" customWidth="1"/>
  </cols>
  <sheetData>
    <row r="1" spans="1:8">
      <c r="A1" s="1" t="s">
        <v>79</v>
      </c>
      <c r="B1" s="2"/>
      <c r="C1" s="3"/>
      <c r="D1" s="4"/>
      <c r="E1" s="3"/>
      <c r="F1" s="4"/>
      <c r="G1" s="3"/>
      <c r="H1" s="4"/>
    </row>
    <row r="2" spans="1:8">
      <c r="A2" s="5"/>
      <c r="B2" s="3"/>
      <c r="C2" s="3"/>
      <c r="D2" s="4"/>
      <c r="E2" s="3"/>
      <c r="F2" s="4"/>
      <c r="G2" s="3"/>
      <c r="H2" s="4"/>
    </row>
    <row r="3" spans="1:8">
      <c r="A3" s="6" t="s">
        <v>80</v>
      </c>
      <c r="B3" s="6" t="s">
        <v>0</v>
      </c>
      <c r="C3" s="6" t="s">
        <v>81</v>
      </c>
      <c r="D3" s="7" t="s">
        <v>82</v>
      </c>
      <c r="E3" s="6" t="s">
        <v>83</v>
      </c>
      <c r="F3" s="7" t="s">
        <v>82</v>
      </c>
      <c r="G3" s="6" t="s">
        <v>84</v>
      </c>
      <c r="H3" s="7" t="s">
        <v>82</v>
      </c>
    </row>
    <row r="4" spans="1:8">
      <c r="A4" s="8" t="s">
        <v>85</v>
      </c>
      <c r="B4" s="8" t="s">
        <v>86</v>
      </c>
      <c r="C4" s="8" t="s">
        <v>87</v>
      </c>
      <c r="D4" s="9">
        <v>45199</v>
      </c>
      <c r="E4" s="8" t="s">
        <v>87</v>
      </c>
      <c r="F4" s="9">
        <v>45209</v>
      </c>
      <c r="G4" s="8"/>
      <c r="H4" s="10"/>
    </row>
    <row r="5" spans="1:8">
      <c r="A5" s="8" t="s">
        <v>85</v>
      </c>
      <c r="B5" s="8"/>
      <c r="C5" s="8"/>
      <c r="D5" s="10"/>
      <c r="E5" s="8"/>
      <c r="F5" s="11"/>
      <c r="G5" s="8"/>
      <c r="H5" s="11"/>
    </row>
    <row r="6" spans="1:8">
      <c r="A6" s="8" t="s">
        <v>85</v>
      </c>
      <c r="B6" s="8"/>
      <c r="C6" s="8"/>
      <c r="D6" s="11"/>
      <c r="E6" s="8"/>
      <c r="F6" s="11"/>
      <c r="G6" s="8"/>
      <c r="H6" s="11"/>
    </row>
    <row r="7" spans="1:8">
      <c r="A7" s="8" t="s">
        <v>85</v>
      </c>
      <c r="B7" s="8"/>
      <c r="C7" s="8"/>
      <c r="D7" s="11"/>
      <c r="E7" s="8"/>
      <c r="F7" s="11"/>
      <c r="G7" s="8"/>
      <c r="H7" s="11"/>
    </row>
    <row r="8" spans="1:8">
      <c r="A8" s="8" t="s">
        <v>85</v>
      </c>
      <c r="B8" s="8"/>
      <c r="C8" s="8"/>
      <c r="D8" s="11"/>
      <c r="E8" s="8"/>
      <c r="F8" s="11"/>
      <c r="G8" s="8"/>
      <c r="H8" s="11"/>
    </row>
    <row r="9" spans="1:8">
      <c r="A9" s="8" t="s">
        <v>85</v>
      </c>
      <c r="B9" s="8"/>
      <c r="C9" s="8"/>
      <c r="D9" s="11"/>
      <c r="E9" s="8"/>
      <c r="F9" s="11"/>
      <c r="G9" s="8"/>
      <c r="H9" s="11"/>
    </row>
    <row r="10" spans="1:8">
      <c r="A10" s="8" t="s">
        <v>85</v>
      </c>
      <c r="B10" s="8"/>
      <c r="C10" s="8"/>
      <c r="D10" s="11"/>
      <c r="E10" s="8"/>
      <c r="F10" s="11"/>
      <c r="G10" s="8"/>
      <c r="H10" s="11"/>
    </row>
    <row r="11" spans="1:8">
      <c r="A11" s="8" t="s">
        <v>85</v>
      </c>
      <c r="B11" s="8"/>
      <c r="C11" s="8"/>
      <c r="D11" s="11"/>
      <c r="E11" s="8"/>
      <c r="F11" s="11"/>
      <c r="G11" s="8"/>
      <c r="H11" s="11"/>
    </row>
    <row r="12" spans="1:8">
      <c r="A12" s="5"/>
      <c r="B12" s="3"/>
      <c r="C12" s="3"/>
      <c r="D12" s="4"/>
      <c r="E12" s="3"/>
      <c r="F12" s="4"/>
      <c r="G12" s="3"/>
      <c r="H12" s="4"/>
    </row>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検証シート</vt:lpstr>
      <vt:lpstr>画像</vt:lpstr>
      <vt:lpstr>気づき</vt:lpstr>
      <vt:lpstr>検証終了通貨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木村壽巳</dc:creator>
  <cp:lastModifiedBy>笹田喬志</cp:lastModifiedBy>
  <dcterms:created xsi:type="dcterms:W3CDTF">2020-09-18T03:10:00Z</dcterms:created>
  <dcterms:modified xsi:type="dcterms:W3CDTF">2023-11-20T20:51:22Z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1041-10.8.0.5745</vt:lpwstr>
  </property>
</Properties>
</file>