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9ce44b075159731/デスクトップ/"/>
    </mc:Choice>
  </mc:AlternateContent>
  <xr:revisionPtr revIDLastSave="3" documentId="8_{7E344057-7C16-4D37-A8DA-D41171701212}" xr6:coauthVersionLast="46" xr6:coauthVersionMax="46" xr10:uidLastSave="{51CE0D93-EFA3-4513-BB2A-E130471B4633}"/>
  <bookViews>
    <workbookView xWindow="-108" yWindow="-108" windowWidth="23256" windowHeight="12576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テンプレ" sheetId="17" state="hidden" r:id="rId7"/>
  </sheets>
  <externalReferences>
    <externalReference r:id="rId8"/>
  </externalReferences>
  <definedNames>
    <definedName name="_xlnm.Print_Area" localSheetId="1">'検証シート　FIB1.27'!$A$1:$AB$41</definedName>
    <definedName name="_xlnm.Print_Area" localSheetId="2">'検証シート　FIB1.5'!$A$1:$AB$41</definedName>
    <definedName name="_xlnm.Print_Area" localSheetId="3">'検証シート　FIB2.0'!$A$1:$AB$41</definedName>
  </definedNames>
  <calcPr calcId="191029" iterateDelta="1E-4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8" i="31" l="1"/>
  <c r="K38" i="32"/>
  <c r="K38" i="33"/>
  <c r="K36" i="31"/>
  <c r="K36" i="32"/>
  <c r="K36" i="33"/>
  <c r="K35" i="31"/>
  <c r="K35" i="32"/>
  <c r="K35" i="33"/>
  <c r="K34" i="31"/>
  <c r="K34" i="32"/>
  <c r="K34" i="33"/>
  <c r="K32" i="31"/>
  <c r="K32" i="32"/>
  <c r="K32" i="33"/>
  <c r="K31" i="31"/>
  <c r="K31" i="32"/>
  <c r="K31" i="33"/>
  <c r="K27" i="31"/>
  <c r="K27" i="33"/>
  <c r="K27" i="32"/>
  <c r="K26" i="31"/>
  <c r="K26" i="32"/>
  <c r="K26" i="33"/>
  <c r="K22" i="31"/>
  <c r="K22" i="32"/>
  <c r="K22" i="33"/>
  <c r="K21" i="31"/>
  <c r="K21" i="32"/>
  <c r="K21" i="33"/>
  <c r="K20" i="31"/>
  <c r="K20" i="32"/>
  <c r="K20" i="33"/>
  <c r="K19" i="31"/>
  <c r="K19" i="32"/>
  <c r="K19" i="33"/>
  <c r="K17" i="31"/>
  <c r="K18" i="31"/>
  <c r="K18" i="32"/>
  <c r="K18" i="33"/>
  <c r="K17" i="32"/>
  <c r="K17" i="33"/>
  <c r="K16" i="31"/>
  <c r="K16" i="32"/>
  <c r="K16" i="33"/>
  <c r="K15" i="31"/>
  <c r="K15" i="32"/>
  <c r="K15" i="33"/>
  <c r="K14" i="31"/>
  <c r="K14" i="32"/>
  <c r="K14" i="33"/>
  <c r="K13" i="31"/>
  <c r="K13" i="32"/>
  <c r="K13" i="33"/>
  <c r="K12" i="32"/>
  <c r="K12" i="33"/>
  <c r="K12" i="31"/>
  <c r="K11" i="31"/>
  <c r="K10" i="31"/>
  <c r="K9" i="31"/>
  <c r="K11" i="32"/>
  <c r="K10" i="32"/>
  <c r="K9" i="32"/>
  <c r="K11" i="33"/>
  <c r="K10" i="33"/>
  <c r="K9" i="33"/>
  <c r="L9" i="33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U27" i="32"/>
  <c r="S27" i="32"/>
  <c r="C28" i="32"/>
  <c r="L28" i="32"/>
  <c r="U26" i="32"/>
  <c r="S26" i="32"/>
  <c r="C27" i="32"/>
  <c r="L27" i="32"/>
  <c r="U25" i="32"/>
  <c r="S25" i="32"/>
  <c r="C26" i="32"/>
  <c r="L26" i="32"/>
  <c r="U24" i="32"/>
  <c r="S24" i="32"/>
  <c r="C25" i="32"/>
  <c r="L25" i="32"/>
  <c r="U23" i="32"/>
  <c r="S23" i="32"/>
  <c r="C24" i="32"/>
  <c r="L24" i="32"/>
  <c r="U22" i="32"/>
  <c r="S22" i="32"/>
  <c r="C23" i="32"/>
  <c r="L23" i="32"/>
  <c r="U21" i="32"/>
  <c r="S21" i="32"/>
  <c r="C22" i="32"/>
  <c r="L22" i="32"/>
  <c r="U20" i="32"/>
  <c r="S20" i="32"/>
  <c r="C21" i="32"/>
  <c r="L21" i="32"/>
  <c r="U19" i="32"/>
  <c r="S19" i="32"/>
  <c r="C20" i="32"/>
  <c r="L20" i="32"/>
  <c r="U18" i="32"/>
  <c r="S18" i="32"/>
  <c r="C19" i="32"/>
  <c r="L19" i="32"/>
  <c r="U17" i="32"/>
  <c r="S17" i="32"/>
  <c r="C18" i="32"/>
  <c r="L18" i="32"/>
  <c r="U16" i="32"/>
  <c r="S16" i="32"/>
  <c r="C17" i="32"/>
  <c r="L17" i="32"/>
  <c r="U15" i="32"/>
  <c r="N15" i="32"/>
  <c r="S15" i="32"/>
  <c r="C16" i="32"/>
  <c r="L16" i="32"/>
  <c r="U14" i="32"/>
  <c r="S14" i="32"/>
  <c r="C15" i="32"/>
  <c r="L15" i="32"/>
  <c r="U13" i="32"/>
  <c r="S13" i="32"/>
  <c r="C14" i="32"/>
  <c r="L14" i="32"/>
  <c r="U12" i="32"/>
  <c r="N12" i="32"/>
  <c r="S12" i="32"/>
  <c r="C13" i="32"/>
  <c r="L13" i="32"/>
  <c r="U10" i="32"/>
  <c r="U9" i="32"/>
  <c r="C9" i="32"/>
  <c r="L9" i="32"/>
  <c r="N9" i="32"/>
  <c r="S9" i="32"/>
  <c r="C10" i="32"/>
  <c r="L10" i="32"/>
  <c r="N10" i="32"/>
  <c r="S10" i="32"/>
  <c r="C11" i="32"/>
  <c r="L11" i="32"/>
  <c r="N11" i="32"/>
  <c r="U11" i="32"/>
  <c r="S11" i="32"/>
  <c r="C12" i="32"/>
  <c r="L12" i="32"/>
  <c r="U28" i="32"/>
  <c r="S28" i="32"/>
  <c r="C29" i="32"/>
  <c r="K29" i="32"/>
  <c r="L29" i="32"/>
  <c r="U29" i="32"/>
  <c r="N29" i="32"/>
  <c r="S29" i="32"/>
  <c r="C30" i="32"/>
  <c r="K30" i="32"/>
  <c r="L30" i="32"/>
  <c r="U30" i="32"/>
  <c r="S30" i="32"/>
  <c r="C31" i="32"/>
  <c r="L31" i="32"/>
  <c r="U31" i="32"/>
  <c r="S31" i="32"/>
  <c r="C32" i="32"/>
  <c r="L32" i="32"/>
  <c r="U32" i="32"/>
  <c r="S32" i="32"/>
  <c r="C33" i="32"/>
  <c r="K33" i="32"/>
  <c r="L33" i="32"/>
  <c r="U33" i="32"/>
  <c r="S33" i="32"/>
  <c r="C34" i="32"/>
  <c r="L34" i="32"/>
  <c r="U34" i="32"/>
  <c r="S34" i="32"/>
  <c r="C35" i="32"/>
  <c r="L35" i="32"/>
  <c r="U35" i="32"/>
  <c r="S35" i="32"/>
  <c r="C36" i="32"/>
  <c r="L36" i="32"/>
  <c r="U36" i="32"/>
  <c r="S36" i="32"/>
  <c r="C37" i="32"/>
  <c r="K37" i="32"/>
  <c r="L37" i="32"/>
  <c r="U37" i="32"/>
  <c r="S37" i="32"/>
  <c r="C38" i="32"/>
  <c r="L38" i="32"/>
  <c r="U38" i="32"/>
  <c r="S38" i="32"/>
  <c r="C39" i="32"/>
  <c r="K39" i="32"/>
  <c r="L39" i="32"/>
  <c r="S39" i="32"/>
  <c r="C40" i="32"/>
  <c r="K40" i="32"/>
  <c r="L40" i="32"/>
  <c r="S40" i="32"/>
  <c r="C41" i="32"/>
  <c r="K41" i="32"/>
  <c r="L41" i="32"/>
  <c r="S41" i="32"/>
  <c r="C42" i="32"/>
  <c r="K42" i="32"/>
  <c r="L42" i="32"/>
  <c r="S42" i="32"/>
  <c r="C43" i="32"/>
  <c r="K43" i="32"/>
  <c r="L43" i="32"/>
  <c r="S43" i="32"/>
  <c r="C44" i="32"/>
  <c r="K44" i="32"/>
  <c r="L44" i="32"/>
  <c r="S44" i="32"/>
  <c r="C45" i="32"/>
  <c r="K45" i="32"/>
  <c r="L45" i="32"/>
  <c r="S45" i="32"/>
  <c r="C46" i="32"/>
  <c r="K46" i="32"/>
  <c r="L46" i="32"/>
  <c r="S46" i="32"/>
  <c r="C47" i="32"/>
  <c r="K47" i="32"/>
  <c r="L47" i="32"/>
  <c r="S47" i="32"/>
  <c r="C48" i="32"/>
  <c r="K48" i="32"/>
  <c r="L48" i="32"/>
  <c r="S48" i="32"/>
  <c r="C49" i="32"/>
  <c r="K49" i="32"/>
  <c r="L49" i="32"/>
  <c r="S49" i="32"/>
  <c r="C50" i="32"/>
  <c r="K50" i="32"/>
  <c r="L50" i="32"/>
  <c r="S50" i="32"/>
  <c r="C51" i="32"/>
  <c r="K51" i="32"/>
  <c r="L51" i="32"/>
  <c r="S51" i="32"/>
  <c r="C52" i="32"/>
  <c r="K52" i="32"/>
  <c r="L52" i="32"/>
  <c r="S52" i="32"/>
  <c r="C53" i="32"/>
  <c r="K53" i="32"/>
  <c r="L53" i="32"/>
  <c r="S53" i="32"/>
  <c r="C54" i="32"/>
  <c r="K54" i="32"/>
  <c r="L54" i="32"/>
  <c r="S54" i="32"/>
  <c r="C55" i="32"/>
  <c r="K55" i="32"/>
  <c r="L55" i="32"/>
  <c r="S55" i="32"/>
  <c r="C56" i="32"/>
  <c r="K56" i="32"/>
  <c r="L56" i="32"/>
  <c r="S56" i="32"/>
  <c r="C57" i="32"/>
  <c r="K57" i="32"/>
  <c r="L57" i="32"/>
  <c r="S57" i="32"/>
  <c r="C58" i="32"/>
  <c r="K58" i="32"/>
  <c r="L58" i="32"/>
  <c r="S58" i="32"/>
  <c r="C59" i="32"/>
  <c r="K59" i="32"/>
  <c r="L59" i="32"/>
  <c r="S59" i="32"/>
  <c r="C60" i="32"/>
  <c r="K60" i="32"/>
  <c r="L60" i="32"/>
  <c r="S60" i="32"/>
  <c r="C61" i="32"/>
  <c r="K61" i="32"/>
  <c r="L61" i="32"/>
  <c r="S61" i="32"/>
  <c r="C62" i="32"/>
  <c r="K62" i="32"/>
  <c r="L62" i="32"/>
  <c r="S62" i="32"/>
  <c r="C63" i="32"/>
  <c r="K63" i="32"/>
  <c r="L63" i="32"/>
  <c r="S63" i="32"/>
  <c r="C64" i="32"/>
  <c r="K64" i="32"/>
  <c r="L64" i="32"/>
  <c r="S64" i="32"/>
  <c r="C65" i="32"/>
  <c r="K65" i="32"/>
  <c r="L65" i="32"/>
  <c r="S65" i="32"/>
  <c r="C66" i="32"/>
  <c r="K66" i="32"/>
  <c r="L66" i="32"/>
  <c r="S66" i="32"/>
  <c r="C67" i="32"/>
  <c r="K67" i="32"/>
  <c r="L67" i="32"/>
  <c r="S67" i="32"/>
  <c r="C68" i="32"/>
  <c r="K68" i="32"/>
  <c r="L68" i="32"/>
  <c r="S68" i="32"/>
  <c r="C69" i="32"/>
  <c r="K69" i="32"/>
  <c r="L69" i="32"/>
  <c r="S69" i="32"/>
  <c r="C70" i="32"/>
  <c r="K70" i="32"/>
  <c r="L70" i="32"/>
  <c r="S70" i="32"/>
  <c r="C71" i="32"/>
  <c r="K71" i="32"/>
  <c r="L71" i="32"/>
  <c r="S71" i="32"/>
  <c r="C72" i="32"/>
  <c r="K72" i="32"/>
  <c r="L72" i="32"/>
  <c r="S72" i="32"/>
  <c r="C73" i="32"/>
  <c r="K73" i="32"/>
  <c r="L73" i="32"/>
  <c r="S73" i="32"/>
  <c r="C74" i="32"/>
  <c r="K74" i="32"/>
  <c r="L74" i="32"/>
  <c r="S74" i="32"/>
  <c r="C75" i="32"/>
  <c r="K75" i="32"/>
  <c r="L75" i="32"/>
  <c r="S75" i="32"/>
  <c r="C76" i="32"/>
  <c r="K76" i="32"/>
  <c r="L76" i="32"/>
  <c r="S76" i="32"/>
  <c r="C77" i="32"/>
  <c r="K77" i="32"/>
  <c r="L77" i="32"/>
  <c r="S77" i="32"/>
  <c r="C78" i="32"/>
  <c r="K78" i="32"/>
  <c r="L78" i="32"/>
  <c r="S78" i="32"/>
  <c r="C79" i="32"/>
  <c r="K79" i="32"/>
  <c r="L79" i="32"/>
  <c r="S79" i="32"/>
  <c r="C80" i="32"/>
  <c r="K80" i="32"/>
  <c r="L80" i="32"/>
  <c r="S80" i="32"/>
  <c r="C81" i="32"/>
  <c r="K81" i="32"/>
  <c r="L81" i="32"/>
  <c r="S81" i="32"/>
  <c r="C82" i="32"/>
  <c r="K82" i="32"/>
  <c r="L82" i="32"/>
  <c r="S82" i="32"/>
  <c r="C83" i="32"/>
  <c r="K83" i="32"/>
  <c r="L83" i="32"/>
  <c r="S83" i="32"/>
  <c r="C84" i="32"/>
  <c r="K84" i="32"/>
  <c r="L84" i="32"/>
  <c r="S84" i="32"/>
  <c r="C85" i="32"/>
  <c r="K85" i="32"/>
  <c r="L85" i="32"/>
  <c r="S85" i="32"/>
  <c r="C86" i="32"/>
  <c r="K86" i="32"/>
  <c r="L86" i="32"/>
  <c r="S86" i="32"/>
  <c r="C87" i="32"/>
  <c r="K87" i="32"/>
  <c r="L87" i="32"/>
  <c r="S87" i="32"/>
  <c r="C88" i="32"/>
  <c r="K88" i="32"/>
  <c r="L88" i="32"/>
  <c r="S88" i="32"/>
  <c r="C89" i="32"/>
  <c r="K89" i="32"/>
  <c r="L89" i="32"/>
  <c r="S89" i="32"/>
  <c r="C90" i="32"/>
  <c r="K90" i="32"/>
  <c r="L90" i="32"/>
  <c r="S90" i="32"/>
  <c r="C91" i="32"/>
  <c r="K91" i="32"/>
  <c r="L91" i="32"/>
  <c r="S91" i="32"/>
  <c r="C92" i="32"/>
  <c r="K92" i="32"/>
  <c r="L92" i="32"/>
  <c r="S92" i="32"/>
  <c r="C93" i="32"/>
  <c r="K93" i="32"/>
  <c r="L93" i="32"/>
  <c r="S93" i="32"/>
  <c r="C94" i="32"/>
  <c r="K94" i="32"/>
  <c r="L94" i="32"/>
  <c r="S94" i="32"/>
  <c r="C95" i="32"/>
  <c r="K95" i="32"/>
  <c r="L95" i="32"/>
  <c r="S95" i="32"/>
  <c r="C96" i="32"/>
  <c r="K96" i="32"/>
  <c r="L96" i="32"/>
  <c r="S96" i="32"/>
  <c r="C97" i="32"/>
  <c r="K97" i="32"/>
  <c r="L97" i="32"/>
  <c r="S97" i="32"/>
  <c r="C98" i="32"/>
  <c r="K98" i="32"/>
  <c r="L98" i="32"/>
  <c r="S98" i="32"/>
  <c r="C99" i="32"/>
  <c r="K99" i="32"/>
  <c r="L99" i="32"/>
  <c r="S99" i="32"/>
  <c r="C100" i="32"/>
  <c r="K100" i="32"/>
  <c r="L100" i="32"/>
  <c r="S100" i="32"/>
  <c r="C101" i="32"/>
  <c r="K101" i="32"/>
  <c r="L101" i="32"/>
  <c r="S101" i="32"/>
  <c r="C102" i="32"/>
  <c r="K102" i="32"/>
  <c r="L102" i="32"/>
  <c r="S102" i="32"/>
  <c r="C103" i="32"/>
  <c r="K103" i="32"/>
  <c r="L103" i="32"/>
  <c r="S103" i="32"/>
  <c r="C104" i="32"/>
  <c r="K104" i="32"/>
  <c r="L104" i="32"/>
  <c r="S104" i="32"/>
  <c r="C105" i="32"/>
  <c r="K105" i="32"/>
  <c r="L105" i="32"/>
  <c r="S105" i="32"/>
  <c r="C106" i="32"/>
  <c r="K106" i="32"/>
  <c r="L106" i="32"/>
  <c r="S106" i="32"/>
  <c r="C107" i="32"/>
  <c r="K107" i="32"/>
  <c r="L107" i="32"/>
  <c r="S107" i="32"/>
  <c r="C108" i="32"/>
  <c r="K108" i="32"/>
  <c r="L108" i="32"/>
  <c r="S108" i="33"/>
  <c r="AB108" i="33" s="1"/>
  <c r="S107" i="33"/>
  <c r="C108" i="33" s="1"/>
  <c r="S106" i="33"/>
  <c r="S105" i="33"/>
  <c r="C106" i="33" s="1"/>
  <c r="S104" i="33"/>
  <c r="C105" i="33" s="1"/>
  <c r="S103" i="33"/>
  <c r="S102" i="33"/>
  <c r="S101" i="33"/>
  <c r="S100" i="33"/>
  <c r="AA100" i="33" s="1"/>
  <c r="S99" i="33"/>
  <c r="C100" i="33" s="1"/>
  <c r="Y100" i="33" s="1"/>
  <c r="Z100" i="33" s="1"/>
  <c r="S98" i="33"/>
  <c r="S97" i="33"/>
  <c r="C98" i="33" s="1"/>
  <c r="S96" i="33"/>
  <c r="C97" i="33" s="1"/>
  <c r="S95" i="33"/>
  <c r="S94" i="33"/>
  <c r="S93" i="33"/>
  <c r="S92" i="33"/>
  <c r="AA92" i="33" s="1"/>
  <c r="S91" i="33"/>
  <c r="C92" i="33" s="1"/>
  <c r="Y92" i="33" s="1"/>
  <c r="Z92" i="33" s="1"/>
  <c r="S90" i="33"/>
  <c r="S89" i="33"/>
  <c r="C90" i="33" s="1"/>
  <c r="S88" i="33"/>
  <c r="AA88" i="33" s="1"/>
  <c r="S87" i="33"/>
  <c r="S86" i="33"/>
  <c r="S85" i="33"/>
  <c r="S84" i="33"/>
  <c r="C85" i="33" s="1"/>
  <c r="L85" i="33" s="1"/>
  <c r="N85" i="33" s="1"/>
  <c r="S83" i="33"/>
  <c r="S82" i="33"/>
  <c r="S81" i="33"/>
  <c r="S80" i="33"/>
  <c r="S79" i="33"/>
  <c r="S78" i="33"/>
  <c r="S77" i="33"/>
  <c r="S76" i="33"/>
  <c r="AA76" i="33" s="1"/>
  <c r="S75" i="33"/>
  <c r="S74" i="33"/>
  <c r="S73" i="33"/>
  <c r="C74" i="33" s="1"/>
  <c r="S72" i="33"/>
  <c r="C73" i="33" s="1"/>
  <c r="S71" i="33"/>
  <c r="S70" i="33"/>
  <c r="S69" i="33"/>
  <c r="S68" i="33"/>
  <c r="AA68" i="33" s="1"/>
  <c r="S67" i="33"/>
  <c r="S66" i="33"/>
  <c r="S65" i="33"/>
  <c r="S64" i="33"/>
  <c r="S63" i="33"/>
  <c r="S62" i="33"/>
  <c r="S61" i="33"/>
  <c r="S60" i="33"/>
  <c r="AA60" i="33" s="1"/>
  <c r="S59" i="33"/>
  <c r="S58" i="33"/>
  <c r="S57" i="33"/>
  <c r="C58" i="33" s="1"/>
  <c r="S56" i="33"/>
  <c r="C57" i="33" s="1"/>
  <c r="S55" i="33"/>
  <c r="S54" i="33"/>
  <c r="S53" i="33"/>
  <c r="S52" i="33"/>
  <c r="C53" i="33" s="1"/>
  <c r="S51" i="33"/>
  <c r="S50" i="33"/>
  <c r="S49" i="33"/>
  <c r="S48" i="33"/>
  <c r="S47" i="33"/>
  <c r="S46" i="33"/>
  <c r="S45" i="33"/>
  <c r="S44" i="33"/>
  <c r="AA44" i="33" s="1"/>
  <c r="S43" i="33"/>
  <c r="S42" i="33"/>
  <c r="S41" i="33"/>
  <c r="S40" i="33"/>
  <c r="S39" i="33"/>
  <c r="U38" i="33"/>
  <c r="U37" i="33"/>
  <c r="U35" i="33"/>
  <c r="U34" i="33"/>
  <c r="U33" i="33"/>
  <c r="U32" i="33"/>
  <c r="U31" i="33"/>
  <c r="U30" i="33"/>
  <c r="U29" i="33"/>
  <c r="K29" i="33"/>
  <c r="U28" i="33"/>
  <c r="U27" i="33"/>
  <c r="U26" i="33"/>
  <c r="U25" i="33"/>
  <c r="U24" i="33"/>
  <c r="U23" i="33"/>
  <c r="U22" i="33"/>
  <c r="U21" i="33"/>
  <c r="U20" i="33"/>
  <c r="U19" i="33"/>
  <c r="U18" i="33"/>
  <c r="U17" i="33"/>
  <c r="U16" i="33"/>
  <c r="U15" i="33"/>
  <c r="U14" i="33"/>
  <c r="U13" i="33"/>
  <c r="U12" i="33"/>
  <c r="U11" i="33"/>
  <c r="U10" i="33"/>
  <c r="U9" i="33"/>
  <c r="N9" i="33"/>
  <c r="S9" i="33"/>
  <c r="C10" i="33" s="1"/>
  <c r="C9" i="33"/>
  <c r="K108" i="31"/>
  <c r="K107" i="31"/>
  <c r="K106" i="31"/>
  <c r="K105" i="31"/>
  <c r="K104" i="31"/>
  <c r="K103" i="31"/>
  <c r="K102" i="31"/>
  <c r="K101" i="31"/>
  <c r="K100" i="31"/>
  <c r="K99" i="31"/>
  <c r="K98" i="31"/>
  <c r="K97" i="31"/>
  <c r="K96" i="31"/>
  <c r="K95" i="31"/>
  <c r="K94" i="31"/>
  <c r="K93" i="31"/>
  <c r="K92" i="31"/>
  <c r="K91" i="31"/>
  <c r="K90" i="31"/>
  <c r="K89" i="31"/>
  <c r="K88" i="31"/>
  <c r="K87" i="31"/>
  <c r="K86" i="31"/>
  <c r="K85" i="31"/>
  <c r="K84" i="31"/>
  <c r="K83" i="31"/>
  <c r="K82" i="31"/>
  <c r="K81" i="31"/>
  <c r="K80" i="31"/>
  <c r="K79" i="31"/>
  <c r="K78" i="31"/>
  <c r="K77" i="31"/>
  <c r="K76" i="31"/>
  <c r="K75" i="31"/>
  <c r="K74" i="31"/>
  <c r="K73" i="31"/>
  <c r="K72" i="31"/>
  <c r="K71" i="31"/>
  <c r="K70" i="31"/>
  <c r="K69" i="31"/>
  <c r="K68" i="31"/>
  <c r="K67" i="31"/>
  <c r="K66" i="31"/>
  <c r="K65" i="31"/>
  <c r="K64" i="31"/>
  <c r="K63" i="31"/>
  <c r="K62" i="31"/>
  <c r="K61" i="31"/>
  <c r="K60" i="31"/>
  <c r="K59" i="31"/>
  <c r="K58" i="31"/>
  <c r="K57" i="31"/>
  <c r="K56" i="31"/>
  <c r="K55" i="31"/>
  <c r="K54" i="31"/>
  <c r="K53" i="31"/>
  <c r="K52" i="31"/>
  <c r="K51" i="31"/>
  <c r="K50" i="31"/>
  <c r="K49" i="31"/>
  <c r="K48" i="31"/>
  <c r="K47" i="31"/>
  <c r="K46" i="31"/>
  <c r="K45" i="31"/>
  <c r="K44" i="31"/>
  <c r="K43" i="31"/>
  <c r="K42" i="31"/>
  <c r="K41" i="31"/>
  <c r="K40" i="31"/>
  <c r="K39" i="31"/>
  <c r="K37" i="31"/>
  <c r="K33" i="31"/>
  <c r="K30" i="31"/>
  <c r="K29" i="31"/>
  <c r="K28" i="31"/>
  <c r="K25" i="31"/>
  <c r="K24" i="31"/>
  <c r="K23" i="31"/>
  <c r="K28" i="32"/>
  <c r="K25" i="32"/>
  <c r="K24" i="32"/>
  <c r="K23" i="32"/>
  <c r="K108" i="33"/>
  <c r="K107" i="33"/>
  <c r="K106" i="33"/>
  <c r="K105" i="33"/>
  <c r="K104" i="33"/>
  <c r="K103" i="33"/>
  <c r="K102" i="33"/>
  <c r="K101" i="33"/>
  <c r="K100" i="33"/>
  <c r="K99" i="33"/>
  <c r="K98" i="33"/>
  <c r="K97" i="33"/>
  <c r="K96" i="33"/>
  <c r="K95" i="33"/>
  <c r="K94" i="33"/>
  <c r="K93" i="33"/>
  <c r="K92" i="33"/>
  <c r="K91" i="33"/>
  <c r="K90" i="33"/>
  <c r="K89" i="33"/>
  <c r="K88" i="33"/>
  <c r="K87" i="33"/>
  <c r="K86" i="33"/>
  <c r="K85" i="33"/>
  <c r="K84" i="33"/>
  <c r="K83" i="33"/>
  <c r="K82" i="33"/>
  <c r="K81" i="33"/>
  <c r="K80" i="33"/>
  <c r="K79" i="33"/>
  <c r="K78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7" i="33"/>
  <c r="K33" i="33"/>
  <c r="K30" i="33"/>
  <c r="K28" i="33"/>
  <c r="K25" i="33"/>
  <c r="K24" i="33"/>
  <c r="K23" i="33"/>
  <c r="C9" i="31"/>
  <c r="L9" i="31"/>
  <c r="N9" i="31"/>
  <c r="U9" i="31"/>
  <c r="S9" i="31"/>
  <c r="C10" i="31"/>
  <c r="L10" i="31"/>
  <c r="M4" i="31"/>
  <c r="M4" i="32"/>
  <c r="W108" i="33"/>
  <c r="U108" i="33"/>
  <c r="X108" i="33"/>
  <c r="W107" i="33"/>
  <c r="U107" i="33"/>
  <c r="X107" i="33"/>
  <c r="C107" i="33"/>
  <c r="L107" i="33" s="1"/>
  <c r="N107" i="33" s="1"/>
  <c r="W106" i="33"/>
  <c r="U106" i="33"/>
  <c r="X106" i="33"/>
  <c r="W105" i="33"/>
  <c r="U105" i="33"/>
  <c r="X105" i="33"/>
  <c r="W104" i="33"/>
  <c r="U104" i="33"/>
  <c r="X104" i="33"/>
  <c r="C104" i="33"/>
  <c r="L104" i="33" s="1"/>
  <c r="N104" i="33" s="1"/>
  <c r="W103" i="33"/>
  <c r="U103" i="33"/>
  <c r="X103" i="33"/>
  <c r="C103" i="33"/>
  <c r="L103" i="33" s="1"/>
  <c r="N103" i="33" s="1"/>
  <c r="W102" i="33"/>
  <c r="U102" i="33"/>
  <c r="X102" i="33"/>
  <c r="C102" i="33"/>
  <c r="L102" i="33" s="1"/>
  <c r="N102" i="33" s="1"/>
  <c r="W101" i="33"/>
  <c r="U101" i="33"/>
  <c r="X101" i="33"/>
  <c r="AA101" i="33"/>
  <c r="W100" i="33"/>
  <c r="U100" i="33"/>
  <c r="X100" i="33"/>
  <c r="W99" i="33"/>
  <c r="U99" i="33"/>
  <c r="X99" i="33"/>
  <c r="C99" i="33"/>
  <c r="L99" i="33" s="1"/>
  <c r="N99" i="33" s="1"/>
  <c r="W98" i="33"/>
  <c r="U98" i="33"/>
  <c r="X98" i="33"/>
  <c r="W97" i="33"/>
  <c r="U97" i="33"/>
  <c r="X97" i="33"/>
  <c r="W96" i="33"/>
  <c r="U96" i="33"/>
  <c r="X96" i="33"/>
  <c r="C96" i="33"/>
  <c r="L96" i="33" s="1"/>
  <c r="N96" i="33" s="1"/>
  <c r="W95" i="33"/>
  <c r="U95" i="33"/>
  <c r="X95" i="33"/>
  <c r="Y96" i="33"/>
  <c r="Z96" i="33" s="1"/>
  <c r="C95" i="33"/>
  <c r="L95" i="33" s="1"/>
  <c r="N95" i="33" s="1"/>
  <c r="W94" i="33"/>
  <c r="U94" i="33"/>
  <c r="X94" i="33"/>
  <c r="C94" i="33"/>
  <c r="L94" i="33" s="1"/>
  <c r="N94" i="33" s="1"/>
  <c r="W93" i="33"/>
  <c r="U93" i="33"/>
  <c r="X93" i="33"/>
  <c r="AA93" i="33"/>
  <c r="C93" i="33"/>
  <c r="L93" i="33" s="1"/>
  <c r="N93" i="33" s="1"/>
  <c r="W92" i="33"/>
  <c r="U92" i="33"/>
  <c r="X92" i="33"/>
  <c r="W91" i="33"/>
  <c r="U91" i="33"/>
  <c r="X91" i="33"/>
  <c r="C91" i="33"/>
  <c r="L91" i="33" s="1"/>
  <c r="N91" i="33" s="1"/>
  <c r="W90" i="33"/>
  <c r="U90" i="33"/>
  <c r="X90" i="33"/>
  <c r="W89" i="33"/>
  <c r="U89" i="33"/>
  <c r="X89" i="33"/>
  <c r="W88" i="33"/>
  <c r="U88" i="33"/>
  <c r="X88" i="33"/>
  <c r="C88" i="33"/>
  <c r="L88" i="33" s="1"/>
  <c r="N88" i="33" s="1"/>
  <c r="W87" i="33"/>
  <c r="U87" i="33"/>
  <c r="X87" i="33"/>
  <c r="Y88" i="33"/>
  <c r="Z88" i="33" s="1"/>
  <c r="C87" i="33"/>
  <c r="L87" i="33"/>
  <c r="N87" i="33" s="1"/>
  <c r="W86" i="33"/>
  <c r="U86" i="33"/>
  <c r="X86" i="33"/>
  <c r="Y87" i="33"/>
  <c r="Z87" i="33" s="1"/>
  <c r="C86" i="33"/>
  <c r="L86" i="33"/>
  <c r="N86" i="33" s="1"/>
  <c r="W85" i="33"/>
  <c r="U85" i="33"/>
  <c r="X85" i="33"/>
  <c r="W84" i="33"/>
  <c r="U84" i="33"/>
  <c r="X84" i="33"/>
  <c r="AA84" i="33"/>
  <c r="C84" i="33"/>
  <c r="Y84" i="33" s="1"/>
  <c r="Z84" i="33" s="1"/>
  <c r="W83" i="33"/>
  <c r="U83" i="33"/>
  <c r="X83" i="33"/>
  <c r="C83" i="33"/>
  <c r="Y83" i="33" s="1"/>
  <c r="Z83" i="33" s="1"/>
  <c r="W82" i="33"/>
  <c r="U82" i="33"/>
  <c r="X82" i="33"/>
  <c r="C82" i="33"/>
  <c r="Y82" i="33" s="1"/>
  <c r="Z82" i="33" s="1"/>
  <c r="W81" i="33"/>
  <c r="U81" i="33"/>
  <c r="X81" i="33"/>
  <c r="C81" i="33"/>
  <c r="Y81" i="33" s="1"/>
  <c r="Z81" i="33" s="1"/>
  <c r="W80" i="33"/>
  <c r="U80" i="33"/>
  <c r="X80" i="33"/>
  <c r="C80" i="33"/>
  <c r="L80" i="33" s="1"/>
  <c r="N80" i="33" s="1"/>
  <c r="W79" i="33"/>
  <c r="U79" i="33"/>
  <c r="X79" i="33"/>
  <c r="C79" i="33"/>
  <c r="L79" i="33"/>
  <c r="N79" i="33" s="1"/>
  <c r="W78" i="33"/>
  <c r="U78" i="33"/>
  <c r="X78" i="33"/>
  <c r="Y79" i="33"/>
  <c r="Z79" i="33" s="1"/>
  <c r="C78" i="33"/>
  <c r="L78" i="33"/>
  <c r="N78" i="33"/>
  <c r="W77" i="33"/>
  <c r="U77" i="33"/>
  <c r="X77" i="33"/>
  <c r="Y78" i="33"/>
  <c r="Z78" i="33" s="1"/>
  <c r="U76" i="33"/>
  <c r="X76" i="33"/>
  <c r="W76" i="33"/>
  <c r="C76" i="33"/>
  <c r="L76" i="33"/>
  <c r="N76" i="33" s="1"/>
  <c r="W75" i="33"/>
  <c r="U75" i="33"/>
  <c r="X75" i="33"/>
  <c r="C75" i="33"/>
  <c r="L75" i="33" s="1"/>
  <c r="N75" i="33" s="1"/>
  <c r="W74" i="33"/>
  <c r="U74" i="33"/>
  <c r="X74" i="33"/>
  <c r="W73" i="33"/>
  <c r="U73" i="33"/>
  <c r="X73" i="33"/>
  <c r="W72" i="33"/>
  <c r="U72" i="33"/>
  <c r="X72" i="33"/>
  <c r="C72" i="33"/>
  <c r="L72" i="33" s="1"/>
  <c r="N72" i="33" s="1"/>
  <c r="W71" i="33"/>
  <c r="U71" i="33"/>
  <c r="X71" i="33"/>
  <c r="C71" i="33"/>
  <c r="L71" i="33" s="1"/>
  <c r="N71" i="33" s="1"/>
  <c r="W70" i="33"/>
  <c r="U70" i="33"/>
  <c r="X70" i="33"/>
  <c r="C70" i="33"/>
  <c r="L70" i="33" s="1"/>
  <c r="N70" i="33" s="1"/>
  <c r="W69" i="33"/>
  <c r="U69" i="33"/>
  <c r="X69" i="33"/>
  <c r="C69" i="33"/>
  <c r="L69" i="33" s="1"/>
  <c r="N69" i="33" s="1"/>
  <c r="W68" i="33"/>
  <c r="U68" i="33"/>
  <c r="X68" i="33"/>
  <c r="C68" i="33"/>
  <c r="L68" i="33" s="1"/>
  <c r="N68" i="33" s="1"/>
  <c r="W67" i="33"/>
  <c r="U67" i="33"/>
  <c r="X67" i="33"/>
  <c r="C67" i="33"/>
  <c r="Y67" i="33" s="1"/>
  <c r="Z67" i="33" s="1"/>
  <c r="W66" i="33"/>
  <c r="U66" i="33"/>
  <c r="X66" i="33"/>
  <c r="C66" i="33"/>
  <c r="Y66" i="33" s="1"/>
  <c r="Z66" i="33" s="1"/>
  <c r="W65" i="33"/>
  <c r="U65" i="33"/>
  <c r="X65" i="33"/>
  <c r="C65" i="33"/>
  <c r="Y65" i="33" s="1"/>
  <c r="Z65" i="33" s="1"/>
  <c r="W64" i="33"/>
  <c r="U64" i="33"/>
  <c r="X64" i="33"/>
  <c r="C64" i="33"/>
  <c r="L64" i="33" s="1"/>
  <c r="N64" i="33" s="1"/>
  <c r="U63" i="33"/>
  <c r="X63" i="33"/>
  <c r="W63" i="33"/>
  <c r="C63" i="33"/>
  <c r="Y63" i="33" s="1"/>
  <c r="Z63" i="33" s="1"/>
  <c r="L63" i="33"/>
  <c r="N63" i="33"/>
  <c r="W62" i="33"/>
  <c r="U62" i="33"/>
  <c r="X62" i="33"/>
  <c r="C62" i="33"/>
  <c r="L62" i="33" s="1"/>
  <c r="N62" i="33" s="1"/>
  <c r="W61" i="33"/>
  <c r="U61" i="33"/>
  <c r="X61" i="33"/>
  <c r="W60" i="33"/>
  <c r="U60" i="33"/>
  <c r="X60" i="33"/>
  <c r="C60" i="33"/>
  <c r="L60" i="33" s="1"/>
  <c r="N60" i="33" s="1"/>
  <c r="W59" i="33"/>
  <c r="U59" i="33"/>
  <c r="X59" i="33"/>
  <c r="C59" i="33"/>
  <c r="L59" i="33" s="1"/>
  <c r="N59" i="33" s="1"/>
  <c r="W58" i="33"/>
  <c r="U58" i="33"/>
  <c r="X58" i="33"/>
  <c r="W57" i="33"/>
  <c r="U57" i="33"/>
  <c r="X57" i="33"/>
  <c r="W56" i="33"/>
  <c r="U56" i="33"/>
  <c r="X56" i="33"/>
  <c r="C56" i="33"/>
  <c r="L56" i="33" s="1"/>
  <c r="N56" i="33" s="1"/>
  <c r="U55" i="33"/>
  <c r="X55" i="33"/>
  <c r="W55" i="33"/>
  <c r="C55" i="33"/>
  <c r="L55" i="33" s="1"/>
  <c r="N55" i="33" s="1"/>
  <c r="W54" i="33"/>
  <c r="U54" i="33"/>
  <c r="X54" i="33"/>
  <c r="Y55" i="33"/>
  <c r="Z55" i="33" s="1"/>
  <c r="C54" i="33"/>
  <c r="L54" i="33" s="1"/>
  <c r="N54" i="33" s="1"/>
  <c r="W53" i="33"/>
  <c r="U53" i="33"/>
  <c r="X53" i="33"/>
  <c r="Y54" i="33"/>
  <c r="Z54" i="33" s="1"/>
  <c r="W52" i="33"/>
  <c r="U52" i="33"/>
  <c r="X52" i="33"/>
  <c r="C52" i="33"/>
  <c r="L52" i="33" s="1"/>
  <c r="N52" i="33" s="1"/>
  <c r="W51" i="33"/>
  <c r="U51" i="33"/>
  <c r="X51" i="33"/>
  <c r="C51" i="33"/>
  <c r="Y51" i="33" s="1"/>
  <c r="Z51" i="33" s="1"/>
  <c r="W50" i="33"/>
  <c r="U50" i="33"/>
  <c r="X50" i="33"/>
  <c r="C50" i="33"/>
  <c r="Y50" i="33" s="1"/>
  <c r="Z50" i="33" s="1"/>
  <c r="W49" i="33"/>
  <c r="U49" i="33"/>
  <c r="X49" i="33"/>
  <c r="C49" i="33"/>
  <c r="Y49" i="33" s="1"/>
  <c r="Z49" i="33" s="1"/>
  <c r="W48" i="33"/>
  <c r="U48" i="33"/>
  <c r="X48" i="33"/>
  <c r="C48" i="33"/>
  <c r="L48" i="33" s="1"/>
  <c r="N48" i="33" s="1"/>
  <c r="W47" i="33"/>
  <c r="U47" i="33"/>
  <c r="X47" i="33"/>
  <c r="C47" i="33"/>
  <c r="L47" i="33"/>
  <c r="N47" i="33" s="1"/>
  <c r="W46" i="33"/>
  <c r="U46" i="33"/>
  <c r="X46" i="33"/>
  <c r="Y47" i="33"/>
  <c r="Z47" i="33" s="1"/>
  <c r="C46" i="33"/>
  <c r="L46" i="33"/>
  <c r="N46" i="33"/>
  <c r="W45" i="33"/>
  <c r="U45" i="33"/>
  <c r="X45" i="33"/>
  <c r="Y46" i="33"/>
  <c r="Z46" i="33" s="1"/>
  <c r="W44" i="33"/>
  <c r="U44" i="33"/>
  <c r="X44" i="33"/>
  <c r="C44" i="33"/>
  <c r="L44" i="33"/>
  <c r="N44" i="33" s="1"/>
  <c r="W43" i="33"/>
  <c r="U43" i="33"/>
  <c r="X43" i="33"/>
  <c r="C43" i="33"/>
  <c r="L43" i="33" s="1"/>
  <c r="N43" i="33" s="1"/>
  <c r="W42" i="33"/>
  <c r="U42" i="33"/>
  <c r="X42" i="33"/>
  <c r="C42" i="33"/>
  <c r="L42" i="33" s="1"/>
  <c r="N42" i="33" s="1"/>
  <c r="W41" i="33"/>
  <c r="U41" i="33"/>
  <c r="X41" i="33"/>
  <c r="C41" i="33"/>
  <c r="L41" i="33" s="1"/>
  <c r="N41" i="33" s="1"/>
  <c r="W40" i="33"/>
  <c r="U40" i="33"/>
  <c r="X40" i="33"/>
  <c r="C40" i="33"/>
  <c r="L40" i="33" s="1"/>
  <c r="N40" i="33" s="1"/>
  <c r="W39" i="33"/>
  <c r="U39" i="33"/>
  <c r="X39" i="33"/>
  <c r="W38" i="33"/>
  <c r="X38" i="33"/>
  <c r="W37" i="33"/>
  <c r="X37" i="33"/>
  <c r="W36" i="33"/>
  <c r="U36" i="33"/>
  <c r="X36" i="33"/>
  <c r="W35" i="33"/>
  <c r="X35" i="33"/>
  <c r="W34" i="33"/>
  <c r="X34" i="33"/>
  <c r="W33" i="33"/>
  <c r="X33" i="33"/>
  <c r="W32" i="33"/>
  <c r="X32" i="33"/>
  <c r="W31" i="33"/>
  <c r="X31" i="33"/>
  <c r="W30" i="33"/>
  <c r="X30" i="33"/>
  <c r="W29" i="33"/>
  <c r="X29" i="33"/>
  <c r="W28" i="33"/>
  <c r="X28" i="33"/>
  <c r="W27" i="33"/>
  <c r="X27" i="33"/>
  <c r="W26" i="33"/>
  <c r="X26" i="33"/>
  <c r="W25" i="33"/>
  <c r="X25" i="33"/>
  <c r="W24" i="33"/>
  <c r="X24" i="33"/>
  <c r="W23" i="33"/>
  <c r="X23" i="33"/>
  <c r="W22" i="33"/>
  <c r="W21" i="33"/>
  <c r="X21" i="33"/>
  <c r="W20" i="33"/>
  <c r="X19" i="33"/>
  <c r="X18" i="33"/>
  <c r="X16" i="33"/>
  <c r="X15" i="33"/>
  <c r="W14" i="33"/>
  <c r="W12" i="33"/>
  <c r="W13" i="33"/>
  <c r="X13" i="33"/>
  <c r="X11" i="33"/>
  <c r="W9" i="33"/>
  <c r="W10" i="33"/>
  <c r="W108" i="32"/>
  <c r="U108" i="32"/>
  <c r="X108" i="32"/>
  <c r="S108" i="32"/>
  <c r="N108" i="32"/>
  <c r="U107" i="32"/>
  <c r="X107" i="32"/>
  <c r="W107" i="32"/>
  <c r="Y108" i="32"/>
  <c r="Z108" i="32"/>
  <c r="N107" i="32"/>
  <c r="W106" i="32"/>
  <c r="U106" i="32"/>
  <c r="X106" i="32"/>
  <c r="Y107" i="32"/>
  <c r="Z107" i="32"/>
  <c r="N106" i="32"/>
  <c r="W105" i="32"/>
  <c r="U105" i="32"/>
  <c r="X105" i="32"/>
  <c r="N105" i="32"/>
  <c r="W104" i="32"/>
  <c r="U104" i="32"/>
  <c r="X104" i="32"/>
  <c r="N104" i="32"/>
  <c r="W103" i="32"/>
  <c r="U103" i="32"/>
  <c r="X103" i="32"/>
  <c r="N103" i="32"/>
  <c r="U102" i="32"/>
  <c r="X102" i="32"/>
  <c r="W102" i="32"/>
  <c r="N102" i="32"/>
  <c r="W101" i="32"/>
  <c r="U101" i="32"/>
  <c r="X101" i="32"/>
  <c r="N101" i="32"/>
  <c r="W100" i="32"/>
  <c r="U100" i="32"/>
  <c r="X100" i="32"/>
  <c r="N100" i="32"/>
  <c r="U99" i="32"/>
  <c r="X99" i="32"/>
  <c r="W99" i="32"/>
  <c r="Y100" i="32"/>
  <c r="Z100" i="32"/>
  <c r="N99" i="32"/>
  <c r="W98" i="32"/>
  <c r="U98" i="32"/>
  <c r="X98" i="32"/>
  <c r="Y99" i="32"/>
  <c r="Z99" i="32"/>
  <c r="N98" i="32"/>
  <c r="W97" i="32"/>
  <c r="U97" i="32"/>
  <c r="X97" i="32"/>
  <c r="N97" i="32"/>
  <c r="U96" i="32"/>
  <c r="X96" i="32"/>
  <c r="W96" i="32"/>
  <c r="Y97" i="32"/>
  <c r="Z97" i="32"/>
  <c r="N96" i="32"/>
  <c r="W95" i="32"/>
  <c r="U95" i="32"/>
  <c r="X95" i="32"/>
  <c r="Y96" i="32"/>
  <c r="Z96" i="32"/>
  <c r="N95" i="32"/>
  <c r="U94" i="32"/>
  <c r="X94" i="32"/>
  <c r="W94" i="32"/>
  <c r="N94" i="32"/>
  <c r="W93" i="32"/>
  <c r="U93" i="32"/>
  <c r="X93" i="32"/>
  <c r="N93" i="32"/>
  <c r="W92" i="32"/>
  <c r="U92" i="32"/>
  <c r="X92" i="32"/>
  <c r="N92" i="32"/>
  <c r="W91" i="32"/>
  <c r="U91" i="32"/>
  <c r="X91" i="32"/>
  <c r="Y92" i="32"/>
  <c r="Z92" i="32"/>
  <c r="N91" i="32"/>
  <c r="W90" i="32"/>
  <c r="U90" i="32"/>
  <c r="X90" i="32"/>
  <c r="Y91" i="32"/>
  <c r="Z91" i="32"/>
  <c r="N90" i="32"/>
  <c r="W89" i="32"/>
  <c r="U89" i="32"/>
  <c r="X89" i="32"/>
  <c r="N89" i="32"/>
  <c r="W88" i="32"/>
  <c r="U88" i="32"/>
  <c r="X88" i="32"/>
  <c r="N88" i="32"/>
  <c r="W87" i="32"/>
  <c r="U87" i="32"/>
  <c r="X87" i="32"/>
  <c r="Y88" i="32"/>
  <c r="Z88" i="32"/>
  <c r="N87" i="32"/>
  <c r="U86" i="32"/>
  <c r="X86" i="32"/>
  <c r="W86" i="32"/>
  <c r="N86" i="32"/>
  <c r="W85" i="32"/>
  <c r="U85" i="32"/>
  <c r="X85" i="32"/>
  <c r="N85" i="32"/>
  <c r="W84" i="32"/>
  <c r="U84" i="32"/>
  <c r="X84" i="32"/>
  <c r="N84" i="32"/>
  <c r="W83" i="32"/>
  <c r="U83" i="32"/>
  <c r="X83" i="32"/>
  <c r="Y84" i="32"/>
  <c r="Z84" i="32"/>
  <c r="N83" i="32"/>
  <c r="W82" i="32"/>
  <c r="U82" i="32"/>
  <c r="X82" i="32"/>
  <c r="Y83" i="32"/>
  <c r="Z83" i="32"/>
  <c r="N82" i="32"/>
  <c r="W81" i="32"/>
  <c r="U81" i="32"/>
  <c r="X81" i="32"/>
  <c r="N81" i="32"/>
  <c r="W80" i="32"/>
  <c r="U80" i="32"/>
  <c r="X80" i="32"/>
  <c r="N80" i="32"/>
  <c r="W79" i="32"/>
  <c r="U79" i="32"/>
  <c r="X79" i="32"/>
  <c r="Y80" i="32"/>
  <c r="Z80" i="32"/>
  <c r="N79" i="32"/>
  <c r="U78" i="32"/>
  <c r="X78" i="32"/>
  <c r="W78" i="32"/>
  <c r="N78" i="32"/>
  <c r="W77" i="32"/>
  <c r="U77" i="32"/>
  <c r="X77" i="32"/>
  <c r="N77" i="32"/>
  <c r="W76" i="32"/>
  <c r="U76" i="32"/>
  <c r="X76" i="32"/>
  <c r="N76" i="32"/>
  <c r="U75" i="32"/>
  <c r="X75" i="32"/>
  <c r="W75" i="32"/>
  <c r="Y76" i="32"/>
  <c r="Z76" i="32"/>
  <c r="N75" i="32"/>
  <c r="W74" i="32"/>
  <c r="U74" i="32"/>
  <c r="X74" i="32"/>
  <c r="Y75" i="32"/>
  <c r="Z75" i="32"/>
  <c r="N74" i="32"/>
  <c r="W73" i="32"/>
  <c r="U73" i="32"/>
  <c r="X73" i="32"/>
  <c r="N73" i="32"/>
  <c r="W72" i="32"/>
  <c r="U72" i="32"/>
  <c r="X72" i="32"/>
  <c r="N72" i="32"/>
  <c r="W71" i="32"/>
  <c r="U71" i="32"/>
  <c r="X71" i="32"/>
  <c r="Y72" i="32"/>
  <c r="Z72" i="32"/>
  <c r="N71" i="32"/>
  <c r="U70" i="32"/>
  <c r="X70" i="32"/>
  <c r="W70" i="32"/>
  <c r="N70" i="32"/>
  <c r="W69" i="32"/>
  <c r="U69" i="32"/>
  <c r="X69" i="32"/>
  <c r="N69" i="32"/>
  <c r="W68" i="32"/>
  <c r="U68" i="32"/>
  <c r="X68" i="32"/>
  <c r="N68" i="32"/>
  <c r="U67" i="32"/>
  <c r="X67" i="32"/>
  <c r="W67" i="32"/>
  <c r="Y68" i="32"/>
  <c r="Z68" i="32"/>
  <c r="N67" i="32"/>
  <c r="W66" i="32"/>
  <c r="U66" i="32"/>
  <c r="X66" i="32"/>
  <c r="Y67" i="32"/>
  <c r="Z67" i="32"/>
  <c r="N66" i="32"/>
  <c r="W65" i="32"/>
  <c r="U65" i="32"/>
  <c r="X65" i="32"/>
  <c r="N65" i="32"/>
  <c r="W64" i="32"/>
  <c r="U64" i="32"/>
  <c r="X64" i="32"/>
  <c r="N64" i="32"/>
  <c r="W63" i="32"/>
  <c r="U63" i="32"/>
  <c r="X63" i="32"/>
  <c r="Y64" i="32"/>
  <c r="Z64" i="32"/>
  <c r="N63" i="32"/>
  <c r="U62" i="32"/>
  <c r="X62" i="32"/>
  <c r="W62" i="32"/>
  <c r="N62" i="32"/>
  <c r="W61" i="32"/>
  <c r="U61" i="32"/>
  <c r="X61" i="32"/>
  <c r="N61" i="32"/>
  <c r="W60" i="32"/>
  <c r="U60" i="32"/>
  <c r="X60" i="32"/>
  <c r="N60" i="32"/>
  <c r="W59" i="32"/>
  <c r="U59" i="32"/>
  <c r="X59" i="32"/>
  <c r="Y60" i="32"/>
  <c r="Z60" i="32"/>
  <c r="N59" i="32"/>
  <c r="W58" i="32"/>
  <c r="U58" i="32"/>
  <c r="X58" i="32"/>
  <c r="Y59" i="32"/>
  <c r="Z59" i="32"/>
  <c r="N58" i="32"/>
  <c r="W57" i="32"/>
  <c r="U57" i="32"/>
  <c r="X57" i="32"/>
  <c r="N57" i="32"/>
  <c r="W56" i="32"/>
  <c r="U56" i="32"/>
  <c r="X56" i="32"/>
  <c r="N56" i="32"/>
  <c r="W55" i="32"/>
  <c r="U55" i="32"/>
  <c r="X55" i="32"/>
  <c r="Y56" i="32"/>
  <c r="Z56" i="32"/>
  <c r="N55" i="32"/>
  <c r="U54" i="32"/>
  <c r="X54" i="32"/>
  <c r="W54" i="32"/>
  <c r="N54" i="32"/>
  <c r="W53" i="32"/>
  <c r="U53" i="32"/>
  <c r="X53" i="32"/>
  <c r="N53" i="32"/>
  <c r="W52" i="32"/>
  <c r="U52" i="32"/>
  <c r="X52" i="32"/>
  <c r="N52" i="32"/>
  <c r="W51" i="32"/>
  <c r="U51" i="32"/>
  <c r="X51" i="32"/>
  <c r="Y52" i="32"/>
  <c r="Z52" i="32"/>
  <c r="N51" i="32"/>
  <c r="W50" i="32"/>
  <c r="U50" i="32"/>
  <c r="X50" i="32"/>
  <c r="N50" i="32"/>
  <c r="W49" i="32"/>
  <c r="U49" i="32"/>
  <c r="X49" i="32"/>
  <c r="Y50" i="32"/>
  <c r="Z50" i="32"/>
  <c r="N49" i="32"/>
  <c r="U48" i="32"/>
  <c r="X48" i="32"/>
  <c r="W48" i="32"/>
  <c r="N48" i="32"/>
  <c r="W47" i="32"/>
  <c r="U47" i="32"/>
  <c r="X47" i="32"/>
  <c r="Y48" i="32"/>
  <c r="Z48" i="32"/>
  <c r="N47" i="32"/>
  <c r="W46" i="32"/>
  <c r="U46" i="32"/>
  <c r="X46" i="32"/>
  <c r="N46" i="32"/>
  <c r="W45" i="32"/>
  <c r="U45" i="32"/>
  <c r="X45" i="32"/>
  <c r="N45" i="32"/>
  <c r="W44" i="32"/>
  <c r="U44" i="32"/>
  <c r="X44" i="32"/>
  <c r="N44" i="32"/>
  <c r="W43" i="32"/>
  <c r="U43" i="32"/>
  <c r="X43" i="32"/>
  <c r="Y44" i="32"/>
  <c r="Z44" i="32"/>
  <c r="N43" i="32"/>
  <c r="W42" i="32"/>
  <c r="U42" i="32"/>
  <c r="X42" i="32"/>
  <c r="N42" i="32"/>
  <c r="W41" i="32"/>
  <c r="U41" i="32"/>
  <c r="X41" i="32"/>
  <c r="Y42" i="32"/>
  <c r="Z42" i="32"/>
  <c r="N41" i="32"/>
  <c r="U40" i="32"/>
  <c r="X40" i="32"/>
  <c r="W40" i="32"/>
  <c r="N40" i="32"/>
  <c r="W39" i="32"/>
  <c r="U39" i="32"/>
  <c r="X39" i="32"/>
  <c r="Y40" i="32"/>
  <c r="Z40" i="32"/>
  <c r="N39" i="32"/>
  <c r="W38" i="32"/>
  <c r="X38" i="32"/>
  <c r="N38" i="32"/>
  <c r="W37" i="32"/>
  <c r="X37" i="32"/>
  <c r="N37" i="32"/>
  <c r="W36" i="32"/>
  <c r="X36" i="32"/>
  <c r="N36" i="32"/>
  <c r="X35" i="32"/>
  <c r="W35" i="32"/>
  <c r="Y36" i="32"/>
  <c r="Z36" i="32"/>
  <c r="N35" i="32"/>
  <c r="W34" i="32"/>
  <c r="X34" i="32"/>
  <c r="N34" i="32"/>
  <c r="W33" i="32"/>
  <c r="X33" i="32"/>
  <c r="Y34" i="32"/>
  <c r="Z34" i="32"/>
  <c r="N33" i="32"/>
  <c r="X32" i="32"/>
  <c r="W32" i="32"/>
  <c r="N32" i="32"/>
  <c r="W31" i="32"/>
  <c r="X31" i="32"/>
  <c r="Y32" i="32"/>
  <c r="Z32" i="32"/>
  <c r="N31" i="32"/>
  <c r="W30" i="32"/>
  <c r="X30" i="32"/>
  <c r="N30" i="32"/>
  <c r="W29" i="32"/>
  <c r="X28" i="32"/>
  <c r="X29" i="32"/>
  <c r="W28" i="32"/>
  <c r="N28" i="32"/>
  <c r="W27" i="32"/>
  <c r="X27" i="32"/>
  <c r="N27" i="32"/>
  <c r="W26" i="32"/>
  <c r="X26" i="32"/>
  <c r="N26" i="32"/>
  <c r="X25" i="32"/>
  <c r="W25" i="32"/>
  <c r="N25" i="32"/>
  <c r="W24" i="32"/>
  <c r="X24" i="32"/>
  <c r="N24" i="32"/>
  <c r="W23" i="32"/>
  <c r="X23" i="32"/>
  <c r="N23" i="32"/>
  <c r="X22" i="32"/>
  <c r="N22" i="32"/>
  <c r="X21" i="32"/>
  <c r="N21" i="32"/>
  <c r="W20" i="32"/>
  <c r="X20" i="32"/>
  <c r="N20" i="32"/>
  <c r="W19" i="32"/>
  <c r="N19" i="32"/>
  <c r="X18" i="32"/>
  <c r="N18" i="32"/>
  <c r="W17" i="32"/>
  <c r="X17" i="32"/>
  <c r="N17" i="32"/>
  <c r="W16" i="32"/>
  <c r="N16" i="32"/>
  <c r="W15" i="32"/>
  <c r="N14" i="32"/>
  <c r="X13" i="32"/>
  <c r="N13" i="32"/>
  <c r="X12" i="32"/>
  <c r="X11" i="32"/>
  <c r="W9" i="32"/>
  <c r="W10" i="32"/>
  <c r="X10" i="32"/>
  <c r="X9" i="32"/>
  <c r="U108" i="31"/>
  <c r="X108" i="31"/>
  <c r="W108" i="31"/>
  <c r="S108" i="31"/>
  <c r="S107" i="31"/>
  <c r="C108" i="31"/>
  <c r="L108" i="31"/>
  <c r="N108" i="31"/>
  <c r="W107" i="31"/>
  <c r="U107" i="31"/>
  <c r="X107" i="31"/>
  <c r="S106" i="31"/>
  <c r="C107" i="31"/>
  <c r="L107" i="31"/>
  <c r="N107" i="31"/>
  <c r="W106" i="31"/>
  <c r="U106" i="31"/>
  <c r="X106" i="31"/>
  <c r="Y107" i="31"/>
  <c r="Z107" i="31"/>
  <c r="S105" i="31"/>
  <c r="C106" i="31"/>
  <c r="L106" i="31"/>
  <c r="N106" i="31"/>
  <c r="W105" i="31"/>
  <c r="U105" i="31"/>
  <c r="X105" i="31"/>
  <c r="Y106" i="31"/>
  <c r="Z106" i="31"/>
  <c r="S104" i="31"/>
  <c r="C105" i="31"/>
  <c r="L105" i="31"/>
  <c r="N105" i="31"/>
  <c r="W104" i="31"/>
  <c r="U104" i="31"/>
  <c r="X104" i="31"/>
  <c r="Y105" i="31"/>
  <c r="Z105" i="31"/>
  <c r="S103" i="31"/>
  <c r="C104" i="31"/>
  <c r="L104" i="31"/>
  <c r="N104" i="31"/>
  <c r="W103" i="31"/>
  <c r="U103" i="31"/>
  <c r="X103" i="31"/>
  <c r="S102" i="31"/>
  <c r="C103" i="31"/>
  <c r="L103" i="31"/>
  <c r="N103" i="31"/>
  <c r="W102" i="31"/>
  <c r="U102" i="31"/>
  <c r="X102" i="31"/>
  <c r="Y103" i="31"/>
  <c r="Z103" i="31"/>
  <c r="S101" i="31"/>
  <c r="C102" i="31"/>
  <c r="L102" i="31"/>
  <c r="N102" i="31"/>
  <c r="W101" i="31"/>
  <c r="U101" i="31"/>
  <c r="X101" i="31"/>
  <c r="Y102" i="31"/>
  <c r="Z102" i="31"/>
  <c r="S100" i="31"/>
  <c r="C101" i="31"/>
  <c r="L101" i="31"/>
  <c r="N101" i="31"/>
  <c r="W100" i="31"/>
  <c r="U100" i="31"/>
  <c r="X100" i="31"/>
  <c r="Y101" i="31"/>
  <c r="Z101" i="31"/>
  <c r="S99" i="31"/>
  <c r="C100" i="31"/>
  <c r="L100" i="31"/>
  <c r="N100" i="31"/>
  <c r="W99" i="31"/>
  <c r="U99" i="31"/>
  <c r="X99" i="31"/>
  <c r="S98" i="31"/>
  <c r="C99" i="31"/>
  <c r="L99" i="31"/>
  <c r="N99" i="31"/>
  <c r="W98" i="31"/>
  <c r="U98" i="31"/>
  <c r="X98" i="31"/>
  <c r="Y99" i="31"/>
  <c r="Z99" i="31"/>
  <c r="S97" i="31"/>
  <c r="C98" i="31"/>
  <c r="L98" i="31"/>
  <c r="N98" i="31"/>
  <c r="W97" i="31"/>
  <c r="U97" i="31"/>
  <c r="X97" i="31"/>
  <c r="Y98" i="31"/>
  <c r="Z98" i="31"/>
  <c r="S96" i="31"/>
  <c r="C97" i="31"/>
  <c r="L97" i="31"/>
  <c r="N97" i="31"/>
  <c r="W96" i="31"/>
  <c r="U96" i="31"/>
  <c r="X96" i="31"/>
  <c r="Y97" i="31"/>
  <c r="Z97" i="31"/>
  <c r="S95" i="31"/>
  <c r="C96" i="31"/>
  <c r="L96" i="31"/>
  <c r="N96" i="31"/>
  <c r="W95" i="31"/>
  <c r="U95" i="31"/>
  <c r="X95" i="31"/>
  <c r="S94" i="31"/>
  <c r="C95" i="31"/>
  <c r="L95" i="31"/>
  <c r="N95" i="31"/>
  <c r="W94" i="31"/>
  <c r="U94" i="31"/>
  <c r="X94" i="31"/>
  <c r="Y95" i="31"/>
  <c r="Z95" i="31"/>
  <c r="S93" i="31"/>
  <c r="C94" i="31"/>
  <c r="L94" i="31"/>
  <c r="N94" i="31"/>
  <c r="W93" i="31"/>
  <c r="U93" i="31"/>
  <c r="X93" i="31"/>
  <c r="Y94" i="31"/>
  <c r="Z94" i="31"/>
  <c r="S92" i="31"/>
  <c r="C93" i="31"/>
  <c r="L93" i="31"/>
  <c r="N93" i="31"/>
  <c r="W92" i="31"/>
  <c r="U92" i="31"/>
  <c r="X92" i="31"/>
  <c r="Y93" i="31"/>
  <c r="Z93" i="31"/>
  <c r="S91" i="31"/>
  <c r="C92" i="31"/>
  <c r="L92" i="31"/>
  <c r="N92" i="31"/>
  <c r="W91" i="31"/>
  <c r="U91" i="31"/>
  <c r="X91" i="31"/>
  <c r="S90" i="31"/>
  <c r="C91" i="31"/>
  <c r="L91" i="31"/>
  <c r="N91" i="31"/>
  <c r="W90" i="31"/>
  <c r="U90" i="31"/>
  <c r="X90" i="31"/>
  <c r="Y91" i="31"/>
  <c r="Z91" i="31"/>
  <c r="S89" i="31"/>
  <c r="C90" i="31"/>
  <c r="L90" i="31"/>
  <c r="N90" i="31"/>
  <c r="W89" i="31"/>
  <c r="U89" i="31"/>
  <c r="X89" i="31"/>
  <c r="Y90" i="31"/>
  <c r="Z90" i="31"/>
  <c r="S88" i="31"/>
  <c r="C89" i="31"/>
  <c r="L89" i="31"/>
  <c r="N89" i="31"/>
  <c r="W88" i="31"/>
  <c r="U88" i="31"/>
  <c r="X88" i="31"/>
  <c r="Y89" i="31"/>
  <c r="Z89" i="31"/>
  <c r="S87" i="31"/>
  <c r="C88" i="31"/>
  <c r="L88" i="31"/>
  <c r="N88" i="31"/>
  <c r="W87" i="31"/>
  <c r="U87" i="31"/>
  <c r="X87" i="31"/>
  <c r="S86" i="31"/>
  <c r="C87" i="31"/>
  <c r="L87" i="31"/>
  <c r="N87" i="31"/>
  <c r="W86" i="31"/>
  <c r="U86" i="31"/>
  <c r="X86" i="31"/>
  <c r="Y87" i="31"/>
  <c r="Z87" i="31"/>
  <c r="S85" i="31"/>
  <c r="C86" i="31"/>
  <c r="L86" i="31"/>
  <c r="N86" i="31"/>
  <c r="W85" i="31"/>
  <c r="U85" i="31"/>
  <c r="X85" i="31"/>
  <c r="Y86" i="31"/>
  <c r="Z86" i="31"/>
  <c r="S84" i="31"/>
  <c r="C85" i="31"/>
  <c r="L85" i="31"/>
  <c r="N85" i="31"/>
  <c r="W84" i="31"/>
  <c r="U84" i="31"/>
  <c r="X84" i="31"/>
  <c r="Y85" i="31"/>
  <c r="Z85" i="31"/>
  <c r="S83" i="31"/>
  <c r="C84" i="31"/>
  <c r="L84" i="31"/>
  <c r="N84" i="31"/>
  <c r="W83" i="31"/>
  <c r="U83" i="31"/>
  <c r="X83" i="31"/>
  <c r="S82" i="31"/>
  <c r="C83" i="31"/>
  <c r="L83" i="31"/>
  <c r="N83" i="31"/>
  <c r="W82" i="31"/>
  <c r="U82" i="31"/>
  <c r="X82" i="31"/>
  <c r="Y83" i="31"/>
  <c r="Z83" i="31"/>
  <c r="S81" i="31"/>
  <c r="C82" i="31"/>
  <c r="L82" i="31"/>
  <c r="N82" i="31"/>
  <c r="W81" i="31"/>
  <c r="U81" i="31"/>
  <c r="X81" i="31"/>
  <c r="Y82" i="31"/>
  <c r="Z82" i="31"/>
  <c r="S80" i="31"/>
  <c r="C81" i="31"/>
  <c r="L81" i="31"/>
  <c r="N81" i="31"/>
  <c r="W80" i="31"/>
  <c r="U80" i="31"/>
  <c r="X80" i="31"/>
  <c r="Y81" i="31"/>
  <c r="Z81" i="31"/>
  <c r="S79" i="31"/>
  <c r="C80" i="31"/>
  <c r="L80" i="31"/>
  <c r="N80" i="31"/>
  <c r="W79" i="31"/>
  <c r="U79" i="31"/>
  <c r="X79" i="31"/>
  <c r="S78" i="31"/>
  <c r="C79" i="31"/>
  <c r="L79" i="31"/>
  <c r="N79" i="31"/>
  <c r="W78" i="31"/>
  <c r="U78" i="31"/>
  <c r="X78" i="31"/>
  <c r="S77" i="31"/>
  <c r="C78" i="31"/>
  <c r="L78" i="31"/>
  <c r="N78" i="31"/>
  <c r="W77" i="31"/>
  <c r="U77" i="31"/>
  <c r="X77" i="31"/>
  <c r="Y78" i="31"/>
  <c r="Z78" i="31"/>
  <c r="S76" i="31"/>
  <c r="C77" i="31"/>
  <c r="L77" i="31"/>
  <c r="N77" i="31"/>
  <c r="W76" i="31"/>
  <c r="U76" i="31"/>
  <c r="X76" i="31"/>
  <c r="Y77" i="31"/>
  <c r="Z77" i="31"/>
  <c r="S75" i="31"/>
  <c r="C76" i="31"/>
  <c r="L76" i="31"/>
  <c r="N76" i="31"/>
  <c r="W75" i="31"/>
  <c r="U75" i="31"/>
  <c r="X75" i="31"/>
  <c r="S74" i="31"/>
  <c r="C75" i="31"/>
  <c r="L75" i="31"/>
  <c r="N75" i="31"/>
  <c r="W74" i="31"/>
  <c r="U74" i="31"/>
  <c r="X74" i="31"/>
  <c r="Y75" i="31"/>
  <c r="Z75" i="31"/>
  <c r="S73" i="31"/>
  <c r="C74" i="31"/>
  <c r="L74" i="31"/>
  <c r="N74" i="31"/>
  <c r="W73" i="31"/>
  <c r="U73" i="31"/>
  <c r="X73" i="31"/>
  <c r="Y74" i="31"/>
  <c r="Z74" i="31"/>
  <c r="S72" i="31"/>
  <c r="C73" i="31"/>
  <c r="L73" i="31"/>
  <c r="N73" i="31"/>
  <c r="W72" i="31"/>
  <c r="U72" i="31"/>
  <c r="X72" i="31"/>
  <c r="Y73" i="31"/>
  <c r="Z73" i="31"/>
  <c r="S71" i="31"/>
  <c r="C72" i="31"/>
  <c r="L72" i="31"/>
  <c r="N72" i="31"/>
  <c r="W71" i="31"/>
  <c r="U71" i="31"/>
  <c r="X71" i="31"/>
  <c r="S70" i="31"/>
  <c r="C71" i="31"/>
  <c r="L71" i="31"/>
  <c r="N71" i="31"/>
  <c r="W70" i="31"/>
  <c r="U70" i="31"/>
  <c r="X70" i="31"/>
  <c r="Y71" i="31"/>
  <c r="Z71" i="31"/>
  <c r="S69" i="31"/>
  <c r="C70" i="31"/>
  <c r="L70" i="31"/>
  <c r="N70" i="31"/>
  <c r="W69" i="31"/>
  <c r="U69" i="31"/>
  <c r="X69" i="31"/>
  <c r="Y70" i="31"/>
  <c r="Z70" i="31"/>
  <c r="S68" i="31"/>
  <c r="C69" i="31"/>
  <c r="L69" i="31"/>
  <c r="N69" i="31"/>
  <c r="W68" i="31"/>
  <c r="U68" i="31"/>
  <c r="X68" i="31"/>
  <c r="Y69" i="31"/>
  <c r="Z69" i="31"/>
  <c r="S67" i="31"/>
  <c r="C68" i="31"/>
  <c r="L68" i="31"/>
  <c r="N68" i="31"/>
  <c r="W67" i="31"/>
  <c r="U67" i="31"/>
  <c r="X67" i="31"/>
  <c r="S66" i="31"/>
  <c r="C67" i="31"/>
  <c r="L67" i="31"/>
  <c r="N67" i="31"/>
  <c r="W66" i="31"/>
  <c r="U66" i="31"/>
  <c r="X66" i="31"/>
  <c r="Y67" i="31"/>
  <c r="Z67" i="31"/>
  <c r="S65" i="31"/>
  <c r="C66" i="31"/>
  <c r="L66" i="31"/>
  <c r="N66" i="31"/>
  <c r="W65" i="31"/>
  <c r="U65" i="31"/>
  <c r="X65" i="31"/>
  <c r="Y66" i="31"/>
  <c r="Z66" i="31"/>
  <c r="S64" i="31"/>
  <c r="C65" i="31"/>
  <c r="L65" i="31"/>
  <c r="N65" i="31"/>
  <c r="W64" i="31"/>
  <c r="U64" i="31"/>
  <c r="X64" i="31"/>
  <c r="Y65" i="31"/>
  <c r="Z65" i="31"/>
  <c r="S63" i="31"/>
  <c r="C64" i="31"/>
  <c r="L64" i="31"/>
  <c r="N64" i="31"/>
  <c r="W63" i="31"/>
  <c r="U63" i="31"/>
  <c r="X63" i="31"/>
  <c r="S62" i="31"/>
  <c r="C63" i="31"/>
  <c r="L63" i="31"/>
  <c r="N63" i="31"/>
  <c r="W62" i="31"/>
  <c r="U62" i="31"/>
  <c r="X62" i="31"/>
  <c r="Y63" i="31"/>
  <c r="Z63" i="31"/>
  <c r="S61" i="31"/>
  <c r="C62" i="31"/>
  <c r="L62" i="31"/>
  <c r="N62" i="31"/>
  <c r="W61" i="31"/>
  <c r="U61" i="31"/>
  <c r="X61" i="31"/>
  <c r="Y62" i="31"/>
  <c r="Z62" i="31"/>
  <c r="S60" i="31"/>
  <c r="C61" i="31"/>
  <c r="L61" i="31"/>
  <c r="N61" i="31"/>
  <c r="W60" i="31"/>
  <c r="U60" i="31"/>
  <c r="X60" i="31"/>
  <c r="Y61" i="31"/>
  <c r="Z61" i="31"/>
  <c r="S59" i="31"/>
  <c r="C60" i="31"/>
  <c r="L60" i="31"/>
  <c r="N60" i="31"/>
  <c r="W59" i="31"/>
  <c r="U59" i="31"/>
  <c r="X59" i="31"/>
  <c r="S58" i="31"/>
  <c r="C59" i="31"/>
  <c r="L59" i="31"/>
  <c r="N59" i="31"/>
  <c r="W58" i="31"/>
  <c r="U58" i="31"/>
  <c r="X58" i="31"/>
  <c r="Y59" i="31"/>
  <c r="Z59" i="31"/>
  <c r="S57" i="31"/>
  <c r="C58" i="31"/>
  <c r="L58" i="31"/>
  <c r="N58" i="31"/>
  <c r="W57" i="31"/>
  <c r="U57" i="31"/>
  <c r="X57" i="31"/>
  <c r="Y58" i="31"/>
  <c r="Z58" i="31"/>
  <c r="S56" i="31"/>
  <c r="C57" i="31"/>
  <c r="L57" i="31"/>
  <c r="N57" i="31"/>
  <c r="U56" i="31"/>
  <c r="X56" i="31"/>
  <c r="W56" i="31"/>
  <c r="Y57" i="31"/>
  <c r="Z57" i="31"/>
  <c r="S55" i="31"/>
  <c r="C56" i="31"/>
  <c r="L56" i="31"/>
  <c r="N56" i="31"/>
  <c r="W55" i="31"/>
  <c r="U55" i="31"/>
  <c r="X55" i="31"/>
  <c r="S54" i="31"/>
  <c r="C55" i="31"/>
  <c r="L55" i="31"/>
  <c r="N55" i="31"/>
  <c r="U54" i="31"/>
  <c r="X54" i="31"/>
  <c r="W54" i="31"/>
  <c r="Y55" i="31"/>
  <c r="Z55" i="31"/>
  <c r="S53" i="31"/>
  <c r="C54" i="31"/>
  <c r="L54" i="31"/>
  <c r="N54" i="31"/>
  <c r="W53" i="31"/>
  <c r="U53" i="31"/>
  <c r="X53" i="31"/>
  <c r="Y54" i="31"/>
  <c r="Z54" i="31"/>
  <c r="S52" i="31"/>
  <c r="C53" i="31"/>
  <c r="L53" i="31"/>
  <c r="N53" i="31"/>
  <c r="W52" i="31"/>
  <c r="U52" i="31"/>
  <c r="X52" i="31"/>
  <c r="Y53" i="31"/>
  <c r="Z53" i="31"/>
  <c r="S51" i="31"/>
  <c r="C52" i="31"/>
  <c r="L52" i="31"/>
  <c r="N52" i="31"/>
  <c r="W51" i="31"/>
  <c r="U51" i="31"/>
  <c r="X51" i="31"/>
  <c r="S50" i="31"/>
  <c r="C51" i="31"/>
  <c r="L51" i="31"/>
  <c r="N51" i="31"/>
  <c r="W50" i="31"/>
  <c r="U50" i="31"/>
  <c r="X50" i="31"/>
  <c r="Y51" i="31"/>
  <c r="Z51" i="31"/>
  <c r="S49" i="31"/>
  <c r="C50" i="31"/>
  <c r="L50" i="31"/>
  <c r="N50" i="31"/>
  <c r="W49" i="31"/>
  <c r="U49" i="31"/>
  <c r="X49" i="31"/>
  <c r="Y50" i="31"/>
  <c r="Z50" i="31"/>
  <c r="S48" i="31"/>
  <c r="C49" i="31"/>
  <c r="L49" i="31"/>
  <c r="N49" i="31"/>
  <c r="W48" i="31"/>
  <c r="U48" i="31"/>
  <c r="X48" i="31"/>
  <c r="Y49" i="31"/>
  <c r="Z49" i="31"/>
  <c r="S47" i="31"/>
  <c r="C48" i="31"/>
  <c r="L48" i="31"/>
  <c r="N48" i="31"/>
  <c r="W47" i="31"/>
  <c r="U47" i="31"/>
  <c r="X47" i="31"/>
  <c r="S46" i="31"/>
  <c r="C47" i="31"/>
  <c r="L47" i="31"/>
  <c r="N47" i="31"/>
  <c r="W46" i="31"/>
  <c r="U46" i="31"/>
  <c r="X46" i="31"/>
  <c r="Y47" i="31"/>
  <c r="Z47" i="31"/>
  <c r="S45" i="31"/>
  <c r="C46" i="31"/>
  <c r="L46" i="31"/>
  <c r="N46" i="31"/>
  <c r="W45" i="31"/>
  <c r="U45" i="31"/>
  <c r="X45" i="31"/>
  <c r="Y46" i="31"/>
  <c r="Z46" i="31"/>
  <c r="S44" i="31"/>
  <c r="C45" i="31"/>
  <c r="L45" i="31"/>
  <c r="N45" i="31"/>
  <c r="W44" i="31"/>
  <c r="U44" i="31"/>
  <c r="X44" i="31"/>
  <c r="Y45" i="31"/>
  <c r="Z45" i="31"/>
  <c r="S43" i="31"/>
  <c r="C44" i="31"/>
  <c r="L44" i="31"/>
  <c r="N44" i="31"/>
  <c r="W43" i="31"/>
  <c r="U43" i="31"/>
  <c r="X43" i="31"/>
  <c r="S42" i="31"/>
  <c r="C43" i="31"/>
  <c r="L43" i="31"/>
  <c r="N43" i="31"/>
  <c r="W42" i="31"/>
  <c r="U42" i="31"/>
  <c r="X42" i="31"/>
  <c r="Y43" i="31"/>
  <c r="Z43" i="31"/>
  <c r="S41" i="31"/>
  <c r="C42" i="31"/>
  <c r="L42" i="31"/>
  <c r="N42" i="31"/>
  <c r="W41" i="31"/>
  <c r="U41" i="31"/>
  <c r="X41" i="31"/>
  <c r="Y42" i="31"/>
  <c r="Z42" i="31"/>
  <c r="S40" i="31"/>
  <c r="C41" i="31"/>
  <c r="L41" i="31"/>
  <c r="N41" i="31"/>
  <c r="W40" i="31"/>
  <c r="U40" i="31"/>
  <c r="X40" i="31"/>
  <c r="Y41" i="31"/>
  <c r="Z41" i="31"/>
  <c r="S39" i="31"/>
  <c r="C40" i="31"/>
  <c r="L40" i="31"/>
  <c r="N40" i="31"/>
  <c r="W39" i="31"/>
  <c r="U39" i="31"/>
  <c r="X39" i="31"/>
  <c r="U38" i="31"/>
  <c r="S38" i="31"/>
  <c r="C39" i="31"/>
  <c r="L39" i="31"/>
  <c r="N39" i="31"/>
  <c r="W38" i="31"/>
  <c r="X38" i="31"/>
  <c r="Y39" i="31"/>
  <c r="Z39" i="31"/>
  <c r="U37" i="31"/>
  <c r="S37" i="31"/>
  <c r="C38" i="31"/>
  <c r="L38" i="31"/>
  <c r="N38" i="31"/>
  <c r="W37" i="31"/>
  <c r="X37" i="31"/>
  <c r="Y38" i="31"/>
  <c r="Z38" i="31"/>
  <c r="U36" i="31"/>
  <c r="S36" i="31"/>
  <c r="C37" i="31"/>
  <c r="L37" i="31"/>
  <c r="N37" i="31"/>
  <c r="W36" i="31"/>
  <c r="X36" i="31"/>
  <c r="Y37" i="31"/>
  <c r="Z37" i="31"/>
  <c r="U35" i="31"/>
  <c r="S35" i="31"/>
  <c r="C36" i="31"/>
  <c r="L36" i="31"/>
  <c r="N36" i="31"/>
  <c r="W35" i="31"/>
  <c r="X35" i="31"/>
  <c r="U34" i="31"/>
  <c r="S34" i="31"/>
  <c r="C35" i="31"/>
  <c r="L35" i="31"/>
  <c r="N35" i="31"/>
  <c r="W34" i="31"/>
  <c r="X34" i="31"/>
  <c r="Y35" i="31"/>
  <c r="Z35" i="31"/>
  <c r="U33" i="31"/>
  <c r="S33" i="31"/>
  <c r="C34" i="31"/>
  <c r="L34" i="31"/>
  <c r="N34" i="31"/>
  <c r="W33" i="31"/>
  <c r="X33" i="31"/>
  <c r="Y34" i="31"/>
  <c r="Z34" i="31"/>
  <c r="U32" i="31"/>
  <c r="S32" i="31"/>
  <c r="C33" i="31"/>
  <c r="L33" i="31"/>
  <c r="N33" i="31"/>
  <c r="W32" i="31"/>
  <c r="X32" i="31"/>
  <c r="Y33" i="31"/>
  <c r="Z33" i="31"/>
  <c r="U31" i="31"/>
  <c r="S31" i="31"/>
  <c r="C32" i="31"/>
  <c r="L32" i="31"/>
  <c r="N32" i="31"/>
  <c r="W31" i="31"/>
  <c r="X31" i="31"/>
  <c r="W30" i="31"/>
  <c r="U30" i="31"/>
  <c r="X30" i="31"/>
  <c r="S30" i="31"/>
  <c r="C31" i="31"/>
  <c r="Y31" i="31"/>
  <c r="Z31" i="31"/>
  <c r="W29" i="31"/>
  <c r="U29" i="31"/>
  <c r="X29" i="31"/>
  <c r="L29" i="31"/>
  <c r="N29" i="31"/>
  <c r="S29" i="31"/>
  <c r="C30" i="31"/>
  <c r="Y30" i="31"/>
  <c r="Z30" i="31"/>
  <c r="W28" i="31"/>
  <c r="U28" i="31"/>
  <c r="X28" i="31"/>
  <c r="S28" i="31"/>
  <c r="C29" i="31"/>
  <c r="Y29" i="31"/>
  <c r="Z29" i="31"/>
  <c r="W27" i="31"/>
  <c r="U27" i="31"/>
  <c r="X27" i="31"/>
  <c r="S27" i="31"/>
  <c r="W26" i="31"/>
  <c r="U26" i="31"/>
  <c r="X26" i="31"/>
  <c r="S26" i="31"/>
  <c r="C27" i="31"/>
  <c r="Y27" i="31"/>
  <c r="Z27" i="31"/>
  <c r="W25" i="31"/>
  <c r="U25" i="31"/>
  <c r="X25" i="31"/>
  <c r="S25" i="31"/>
  <c r="C26" i="31"/>
  <c r="Y26" i="31"/>
  <c r="Z26" i="31"/>
  <c r="U24" i="31"/>
  <c r="S24" i="31"/>
  <c r="C25" i="31"/>
  <c r="L25" i="31"/>
  <c r="N25" i="31"/>
  <c r="W24" i="31"/>
  <c r="X24" i="31"/>
  <c r="Y25" i="31"/>
  <c r="Z25" i="31"/>
  <c r="W23" i="31"/>
  <c r="U23" i="31"/>
  <c r="X23" i="31"/>
  <c r="S23" i="31"/>
  <c r="U22" i="31"/>
  <c r="X22" i="31"/>
  <c r="S22" i="31"/>
  <c r="U21" i="31"/>
  <c r="S21" i="31"/>
  <c r="C22" i="31"/>
  <c r="L22" i="31"/>
  <c r="N22" i="31"/>
  <c r="X21" i="31"/>
  <c r="Y22" i="31"/>
  <c r="Z22" i="31"/>
  <c r="U20" i="31"/>
  <c r="S20" i="31"/>
  <c r="C21" i="31"/>
  <c r="L21" i="31"/>
  <c r="N21" i="31"/>
  <c r="X20" i="31"/>
  <c r="Y21" i="31"/>
  <c r="Z21" i="31"/>
  <c r="U19" i="31"/>
  <c r="W19" i="31"/>
  <c r="S19" i="31"/>
  <c r="C20" i="31"/>
  <c r="Y20" i="31"/>
  <c r="Z20" i="31"/>
  <c r="U18" i="31"/>
  <c r="X18" i="31"/>
  <c r="L17" i="31"/>
  <c r="N17" i="31"/>
  <c r="S17" i="31"/>
  <c r="C18" i="31"/>
  <c r="L18" i="31"/>
  <c r="N18" i="31"/>
  <c r="S18" i="31"/>
  <c r="C19" i="31"/>
  <c r="Y18" i="31"/>
  <c r="Y19" i="31"/>
  <c r="Z19" i="31"/>
  <c r="U17" i="31"/>
  <c r="X17" i="31"/>
  <c r="Z18" i="31"/>
  <c r="U16" i="31"/>
  <c r="X16" i="31"/>
  <c r="U15" i="31"/>
  <c r="U14" i="31"/>
  <c r="S14" i="31"/>
  <c r="C15" i="31"/>
  <c r="L15" i="31"/>
  <c r="N15" i="31"/>
  <c r="S15" i="31"/>
  <c r="C16" i="31"/>
  <c r="L16" i="31"/>
  <c r="N16" i="31"/>
  <c r="S16" i="31"/>
  <c r="C17" i="31"/>
  <c r="Y15" i="31"/>
  <c r="Y16" i="31"/>
  <c r="Y17" i="31"/>
  <c r="Z17" i="31"/>
  <c r="X15" i="31"/>
  <c r="Z16" i="31"/>
  <c r="X14" i="31"/>
  <c r="U13" i="31"/>
  <c r="X13" i="31"/>
  <c r="S13" i="31"/>
  <c r="C14" i="31"/>
  <c r="U12" i="31"/>
  <c r="X12" i="31"/>
  <c r="L12" i="31"/>
  <c r="N12" i="31"/>
  <c r="S12" i="31"/>
  <c r="C13" i="31"/>
  <c r="U11" i="31"/>
  <c r="X11" i="31"/>
  <c r="U10" i="31"/>
  <c r="N10" i="31"/>
  <c r="S10" i="31"/>
  <c r="C11" i="31"/>
  <c r="L11" i="31"/>
  <c r="N11" i="31"/>
  <c r="S11" i="31"/>
  <c r="C12" i="31"/>
  <c r="W9" i="31"/>
  <c r="W10" i="31"/>
  <c r="X10" i="3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C16" i="17"/>
  <c r="T15" i="17"/>
  <c r="R16" i="17"/>
  <c r="C17" i="17"/>
  <c r="T16" i="17"/>
  <c r="R17" i="17"/>
  <c r="C18" i="17"/>
  <c r="T17" i="17"/>
  <c r="R18" i="17"/>
  <c r="T18" i="17"/>
  <c r="R19" i="17"/>
  <c r="C20" i="17"/>
  <c r="T19" i="17"/>
  <c r="R20" i="17"/>
  <c r="C21" i="17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C27" i="17"/>
  <c r="T26" i="17"/>
  <c r="R27" i="17"/>
  <c r="C28" i="17"/>
  <c r="T27" i="17"/>
  <c r="R28" i="17"/>
  <c r="C29" i="17"/>
  <c r="T28" i="17"/>
  <c r="R29" i="17"/>
  <c r="C30" i="17"/>
  <c r="T29" i="17"/>
  <c r="R30" i="17"/>
  <c r="T30" i="17"/>
  <c r="R31" i="17"/>
  <c r="T31" i="17"/>
  <c r="R32" i="17"/>
  <c r="C33" i="17"/>
  <c r="T32" i="17"/>
  <c r="R33" i="17"/>
  <c r="C34" i="17"/>
  <c r="T33" i="17"/>
  <c r="R34" i="17"/>
  <c r="T34" i="17"/>
  <c r="R35" i="17"/>
  <c r="C36" i="17"/>
  <c r="T35" i="17"/>
  <c r="R36" i="17"/>
  <c r="C37" i="17"/>
  <c r="T36" i="17"/>
  <c r="R37" i="17"/>
  <c r="T37" i="17"/>
  <c r="R38" i="17"/>
  <c r="T38" i="17"/>
  <c r="R39" i="17"/>
  <c r="T39" i="17"/>
  <c r="R40" i="17"/>
  <c r="C41" i="17"/>
  <c r="T40" i="17"/>
  <c r="R41" i="17"/>
  <c r="C42" i="17"/>
  <c r="T41" i="17"/>
  <c r="R42" i="17"/>
  <c r="C43" i="17"/>
  <c r="T42" i="17"/>
  <c r="R43" i="17"/>
  <c r="T43" i="17"/>
  <c r="R44" i="17"/>
  <c r="C45" i="17"/>
  <c r="T44" i="17"/>
  <c r="R45" i="17"/>
  <c r="T45" i="17"/>
  <c r="R46" i="17"/>
  <c r="T46" i="17"/>
  <c r="R47" i="17"/>
  <c r="C48" i="17"/>
  <c r="T47" i="17"/>
  <c r="R48" i="17"/>
  <c r="C49" i="17"/>
  <c r="T48" i="17"/>
  <c r="R49" i="17"/>
  <c r="C50" i="17"/>
  <c r="T49" i="17"/>
  <c r="R50" i="17"/>
  <c r="T50" i="17"/>
  <c r="R51" i="17"/>
  <c r="C52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/>
  <c r="T58" i="17"/>
  <c r="R59" i="17"/>
  <c r="C60" i="17"/>
  <c r="T59" i="17"/>
  <c r="R60" i="17"/>
  <c r="C61" i="17"/>
  <c r="T60" i="17"/>
  <c r="R61" i="17"/>
  <c r="C62" i="17"/>
  <c r="T61" i="17"/>
  <c r="R62" i="17"/>
  <c r="C63" i="17"/>
  <c r="T62" i="17"/>
  <c r="R63" i="17"/>
  <c r="T63" i="17"/>
  <c r="R64" i="17"/>
  <c r="C65" i="17"/>
  <c r="T64" i="17"/>
  <c r="R65" i="17"/>
  <c r="C66" i="17"/>
  <c r="T65" i="17"/>
  <c r="R66" i="17"/>
  <c r="T66" i="17"/>
  <c r="R67" i="17"/>
  <c r="C68" i="17"/>
  <c r="T67" i="17"/>
  <c r="R68" i="17"/>
  <c r="C69" i="17"/>
  <c r="T68" i="17"/>
  <c r="R69" i="17"/>
  <c r="C70" i="17"/>
  <c r="T69" i="17"/>
  <c r="R70" i="17"/>
  <c r="C71" i="17"/>
  <c r="T70" i="17"/>
  <c r="R71" i="17"/>
  <c r="C72" i="17"/>
  <c r="T71" i="17"/>
  <c r="R72" i="17"/>
  <c r="C73" i="17"/>
  <c r="T72" i="17"/>
  <c r="R73" i="17"/>
  <c r="C74" i="17"/>
  <c r="T73" i="17"/>
  <c r="R74" i="17"/>
  <c r="C75" i="17"/>
  <c r="T74" i="17"/>
  <c r="R75" i="17"/>
  <c r="C76" i="17"/>
  <c r="T75" i="17"/>
  <c r="R76" i="17"/>
  <c r="C77" i="17"/>
  <c r="T76" i="17"/>
  <c r="R77" i="17"/>
  <c r="C78" i="17"/>
  <c r="T77" i="17"/>
  <c r="R78" i="17"/>
  <c r="C79" i="17"/>
  <c r="T78" i="17"/>
  <c r="R79" i="17"/>
  <c r="C80" i="17"/>
  <c r="T79" i="17"/>
  <c r="R80" i="17"/>
  <c r="C81" i="17"/>
  <c r="T80" i="17"/>
  <c r="R81" i="17"/>
  <c r="C82" i="17"/>
  <c r="T81" i="17"/>
  <c r="R82" i="17"/>
  <c r="C83" i="17"/>
  <c r="T82" i="17"/>
  <c r="R83" i="17"/>
  <c r="C84" i="17"/>
  <c r="T83" i="17"/>
  <c r="R84" i="17"/>
  <c r="C85" i="17"/>
  <c r="T84" i="17"/>
  <c r="R85" i="17"/>
  <c r="C86" i="17"/>
  <c r="T85" i="17"/>
  <c r="R86" i="17"/>
  <c r="C87" i="17"/>
  <c r="T86" i="17"/>
  <c r="R87" i="17"/>
  <c r="C88" i="17"/>
  <c r="T87" i="17"/>
  <c r="R88" i="17"/>
  <c r="C89" i="17"/>
  <c r="T88" i="17"/>
  <c r="R89" i="17"/>
  <c r="C90" i="17"/>
  <c r="T89" i="17"/>
  <c r="R90" i="17"/>
  <c r="C91" i="17"/>
  <c r="T90" i="17"/>
  <c r="R91" i="17"/>
  <c r="C92" i="17"/>
  <c r="T91" i="17"/>
  <c r="R92" i="17"/>
  <c r="C93" i="17"/>
  <c r="T92" i="17"/>
  <c r="R93" i="17"/>
  <c r="C94" i="17"/>
  <c r="T93" i="17"/>
  <c r="R94" i="17"/>
  <c r="T94" i="17"/>
  <c r="R95" i="17"/>
  <c r="C96" i="17"/>
  <c r="T95" i="17"/>
  <c r="R96" i="17"/>
  <c r="C97" i="17"/>
  <c r="T96" i="17"/>
  <c r="R97" i="17"/>
  <c r="T97" i="17"/>
  <c r="R98" i="17"/>
  <c r="C99" i="17"/>
  <c r="T98" i="17"/>
  <c r="R99" i="17"/>
  <c r="C100" i="17"/>
  <c r="T99" i="17"/>
  <c r="R100" i="17"/>
  <c r="C101" i="17"/>
  <c r="T100" i="17"/>
  <c r="R101" i="17"/>
  <c r="C102" i="17"/>
  <c r="T101" i="17"/>
  <c r="R102" i="17"/>
  <c r="T102" i="17"/>
  <c r="R103" i="17"/>
  <c r="C104" i="17"/>
  <c r="T103" i="17"/>
  <c r="R104" i="17"/>
  <c r="C105" i="17"/>
  <c r="T104" i="17"/>
  <c r="R105" i="17"/>
  <c r="C106" i="17"/>
  <c r="T105" i="17"/>
  <c r="R106" i="17"/>
  <c r="C107" i="17"/>
  <c r="T106" i="17"/>
  <c r="R107" i="17"/>
  <c r="C108" i="17"/>
  <c r="R108" i="17"/>
  <c r="P2" i="17"/>
  <c r="T107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C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C67" i="17"/>
  <c r="K66" i="17"/>
  <c r="K65" i="17"/>
  <c r="K64" i="17"/>
  <c r="C64" i="17"/>
  <c r="K63" i="17"/>
  <c r="K62" i="17"/>
  <c r="K61" i="17"/>
  <c r="K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C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L2" i="17"/>
  <c r="W17" i="31"/>
  <c r="W22" i="31"/>
  <c r="X17" i="33"/>
  <c r="W19" i="33"/>
  <c r="W17" i="33"/>
  <c r="X15" i="32"/>
  <c r="W18" i="32"/>
  <c r="W13" i="32"/>
  <c r="W21" i="32"/>
  <c r="X22" i="33"/>
  <c r="X12" i="33"/>
  <c r="X19" i="31"/>
  <c r="X19" i="32"/>
  <c r="W12" i="32"/>
  <c r="W11" i="33"/>
  <c r="W18" i="33"/>
  <c r="X20" i="33"/>
  <c r="W15" i="33"/>
  <c r="AA9" i="32"/>
  <c r="X14" i="33"/>
  <c r="X10" i="33"/>
  <c r="W14" i="31"/>
  <c r="L20" i="31"/>
  <c r="N20" i="31"/>
  <c r="W15" i="31"/>
  <c r="W16" i="31"/>
  <c r="L19" i="31"/>
  <c r="N19" i="31"/>
  <c r="L27" i="31"/>
  <c r="N27" i="31"/>
  <c r="Y26" i="32"/>
  <c r="Z26" i="32"/>
  <c r="Y22" i="32"/>
  <c r="Z22" i="32"/>
  <c r="Y24" i="32"/>
  <c r="Z24" i="32"/>
  <c r="Y20" i="32"/>
  <c r="Z20" i="32"/>
  <c r="Y25" i="32"/>
  <c r="Z25" i="32"/>
  <c r="Y21" i="32"/>
  <c r="Z21" i="32"/>
  <c r="Y28" i="32"/>
  <c r="Z28" i="32"/>
  <c r="Y10" i="32"/>
  <c r="Y11" i="32"/>
  <c r="Y12" i="32"/>
  <c r="Z12" i="32"/>
  <c r="Y16" i="32"/>
  <c r="Z16" i="32"/>
  <c r="Y14" i="31"/>
  <c r="Z14" i="31"/>
  <c r="L14" i="31"/>
  <c r="N14" i="31"/>
  <c r="Y13" i="31"/>
  <c r="Z13" i="31"/>
  <c r="L13" i="31"/>
  <c r="N13" i="31"/>
  <c r="L31" i="31"/>
  <c r="N31" i="31"/>
  <c r="Y10" i="31"/>
  <c r="Y11" i="31"/>
  <c r="Z11" i="31"/>
  <c r="Y12" i="31"/>
  <c r="Z12" i="31"/>
  <c r="L26" i="31"/>
  <c r="N26" i="31"/>
  <c r="L30" i="31"/>
  <c r="N30" i="31"/>
  <c r="W18" i="31"/>
  <c r="X16" i="32"/>
  <c r="W22" i="32"/>
  <c r="H4" i="31"/>
  <c r="X9" i="31"/>
  <c r="Q5" i="31"/>
  <c r="W16" i="33"/>
  <c r="H4" i="33"/>
  <c r="X9" i="33"/>
  <c r="AB9" i="33"/>
  <c r="T9" i="17"/>
  <c r="H4" i="17"/>
  <c r="C10" i="17"/>
  <c r="G5" i="17"/>
  <c r="E5" i="17"/>
  <c r="C5" i="17"/>
  <c r="I5" i="17"/>
  <c r="D4" i="17"/>
  <c r="AA9" i="31"/>
  <c r="AB9" i="31"/>
  <c r="G5" i="31"/>
  <c r="C5" i="31"/>
  <c r="D4" i="31"/>
  <c r="Q2" i="31"/>
  <c r="E5" i="31"/>
  <c r="W11" i="31"/>
  <c r="W12" i="31"/>
  <c r="W13" i="31"/>
  <c r="AA18" i="31"/>
  <c r="AB18" i="31"/>
  <c r="AB19" i="31"/>
  <c r="AA19" i="31"/>
  <c r="W20" i="31"/>
  <c r="W21" i="31"/>
  <c r="AB28" i="31"/>
  <c r="AA28" i="31"/>
  <c r="AA29" i="31"/>
  <c r="AB29" i="31"/>
  <c r="AB31" i="31"/>
  <c r="AA31" i="31"/>
  <c r="Y32" i="31"/>
  <c r="Z32" i="31"/>
  <c r="AB32" i="31"/>
  <c r="AA32" i="31"/>
  <c r="AA33" i="31"/>
  <c r="AB33" i="31"/>
  <c r="AB35" i="31"/>
  <c r="AA35" i="31"/>
  <c r="Y36" i="31"/>
  <c r="Z36" i="31"/>
  <c r="AB60" i="31"/>
  <c r="AA60" i="31"/>
  <c r="AA61" i="31"/>
  <c r="AB61" i="31"/>
  <c r="AB63" i="31"/>
  <c r="AA63" i="31"/>
  <c r="Y64" i="31"/>
  <c r="Z64" i="31"/>
  <c r="AB64" i="31"/>
  <c r="AA64" i="31"/>
  <c r="AA65" i="31"/>
  <c r="AB65" i="31"/>
  <c r="AB67" i="31"/>
  <c r="AA67" i="31"/>
  <c r="Y68" i="31"/>
  <c r="Z68" i="31"/>
  <c r="AA78" i="31"/>
  <c r="AB78" i="31"/>
  <c r="H4" i="32"/>
  <c r="AA10" i="32"/>
  <c r="AB10" i="32"/>
  <c r="W11" i="32"/>
  <c r="W14" i="32"/>
  <c r="X14" i="32"/>
  <c r="Q5" i="32"/>
  <c r="AA18" i="32"/>
  <c r="AB18" i="32"/>
  <c r="AA22" i="32"/>
  <c r="AB22" i="32"/>
  <c r="AB32" i="32"/>
  <c r="AA32" i="32"/>
  <c r="Y33" i="32"/>
  <c r="Z33" i="32"/>
  <c r="AB45" i="32"/>
  <c r="AA45" i="32"/>
  <c r="Y46" i="32"/>
  <c r="Z46" i="32"/>
  <c r="AA46" i="32"/>
  <c r="AB46" i="32"/>
  <c r="Y47" i="32"/>
  <c r="Z47" i="32"/>
  <c r="AB62" i="32"/>
  <c r="AA62" i="32"/>
  <c r="Y63" i="32"/>
  <c r="Z63" i="32"/>
  <c r="AB73" i="32"/>
  <c r="AA73" i="32"/>
  <c r="Y74" i="32"/>
  <c r="Z74" i="32"/>
  <c r="AB94" i="32"/>
  <c r="AA94" i="32"/>
  <c r="Y95" i="32"/>
  <c r="Z95" i="32"/>
  <c r="AB97" i="32"/>
  <c r="AA97" i="32"/>
  <c r="Y98" i="32"/>
  <c r="Z98" i="32"/>
  <c r="AB103" i="32"/>
  <c r="AA103" i="32"/>
  <c r="Y104" i="32"/>
  <c r="Z104" i="32"/>
  <c r="AA17" i="31"/>
  <c r="AB17" i="31"/>
  <c r="AB23" i="31"/>
  <c r="AA23" i="31"/>
  <c r="C24" i="31"/>
  <c r="AB24" i="31"/>
  <c r="AA24" i="31"/>
  <c r="AA25" i="31"/>
  <c r="AB25" i="31"/>
  <c r="AB27" i="31"/>
  <c r="AA27" i="31"/>
  <c r="C28" i="31"/>
  <c r="AB52" i="31"/>
  <c r="AA52" i="31"/>
  <c r="AA53" i="31"/>
  <c r="AB53" i="31"/>
  <c r="AB55" i="31"/>
  <c r="AA55" i="31"/>
  <c r="Y56" i="31"/>
  <c r="Z56" i="31"/>
  <c r="AB56" i="31"/>
  <c r="AA56" i="31"/>
  <c r="AA57" i="31"/>
  <c r="AB57" i="31"/>
  <c r="AB59" i="31"/>
  <c r="AA59" i="31"/>
  <c r="Y60" i="31"/>
  <c r="Z60" i="31"/>
  <c r="AB100" i="31"/>
  <c r="AA100" i="31"/>
  <c r="AA101" i="31"/>
  <c r="AB101" i="31"/>
  <c r="AB103" i="31"/>
  <c r="AA103" i="31"/>
  <c r="Y104" i="31"/>
  <c r="Z104" i="31"/>
  <c r="AB104" i="31"/>
  <c r="AA104" i="31"/>
  <c r="AA105" i="31"/>
  <c r="AB105" i="31"/>
  <c r="AB107" i="31"/>
  <c r="AA107" i="31"/>
  <c r="Y108" i="31"/>
  <c r="Z108" i="31"/>
  <c r="AB12" i="32"/>
  <c r="AA12" i="32"/>
  <c r="AB28" i="32"/>
  <c r="AA28" i="32"/>
  <c r="Y29" i="32"/>
  <c r="Z29" i="32"/>
  <c r="AB40" i="32"/>
  <c r="AA40" i="32"/>
  <c r="Y41" i="32"/>
  <c r="Z41" i="32"/>
  <c r="AB54" i="32"/>
  <c r="AA54" i="32"/>
  <c r="Y55" i="32"/>
  <c r="Z55" i="32"/>
  <c r="AB65" i="32"/>
  <c r="AA65" i="32"/>
  <c r="Y66" i="32"/>
  <c r="Z66" i="32"/>
  <c r="AB86" i="32"/>
  <c r="AA86" i="32"/>
  <c r="Y87" i="32"/>
  <c r="Z87" i="32"/>
  <c r="AB12" i="31"/>
  <c r="AA12" i="31"/>
  <c r="AA14" i="31"/>
  <c r="AB14" i="31"/>
  <c r="AB16" i="31"/>
  <c r="AA16" i="31"/>
  <c r="AB20" i="31"/>
  <c r="AA20" i="31"/>
  <c r="AA22" i="31"/>
  <c r="AB22" i="31"/>
  <c r="C23" i="31"/>
  <c r="AB44" i="31"/>
  <c r="AA44" i="31"/>
  <c r="AA45" i="31"/>
  <c r="AB45" i="31"/>
  <c r="AB47" i="31"/>
  <c r="AA47" i="31"/>
  <c r="Y48" i="31"/>
  <c r="Z48" i="31"/>
  <c r="AB48" i="31"/>
  <c r="AA48" i="31"/>
  <c r="AA49" i="31"/>
  <c r="AB49" i="31"/>
  <c r="AB51" i="31"/>
  <c r="AA51" i="31"/>
  <c r="Y52" i="31"/>
  <c r="Z52" i="31"/>
  <c r="Y79" i="31"/>
  <c r="Z79" i="31"/>
  <c r="AB84" i="31"/>
  <c r="AA84" i="31"/>
  <c r="AA85" i="31"/>
  <c r="AB85" i="31"/>
  <c r="AB87" i="31"/>
  <c r="AA87" i="31"/>
  <c r="Y88" i="31"/>
  <c r="Z88" i="31"/>
  <c r="AB88" i="31"/>
  <c r="AA88" i="31"/>
  <c r="AA89" i="31"/>
  <c r="AB89" i="31"/>
  <c r="AB91" i="31"/>
  <c r="AA91" i="31"/>
  <c r="Y92" i="31"/>
  <c r="Z92" i="31"/>
  <c r="AB92" i="31"/>
  <c r="AA92" i="31"/>
  <c r="AA93" i="31"/>
  <c r="AB93" i="31"/>
  <c r="AB95" i="31"/>
  <c r="AA95" i="31"/>
  <c r="Y96" i="31"/>
  <c r="Z96" i="31"/>
  <c r="AB96" i="31"/>
  <c r="AA96" i="31"/>
  <c r="AA97" i="31"/>
  <c r="AB97" i="31"/>
  <c r="AB99" i="31"/>
  <c r="AA99" i="31"/>
  <c r="Y100" i="31"/>
  <c r="Z100" i="31"/>
  <c r="AB108" i="31"/>
  <c r="AA108" i="31"/>
  <c r="AA13" i="32"/>
  <c r="AB13" i="32"/>
  <c r="AB16" i="32"/>
  <c r="AA16" i="32"/>
  <c r="AA17" i="32"/>
  <c r="AB17" i="32"/>
  <c r="AB29" i="32"/>
  <c r="AA29" i="32"/>
  <c r="Y30" i="32"/>
  <c r="Z30" i="32"/>
  <c r="AA30" i="32"/>
  <c r="AB30" i="32"/>
  <c r="Y31" i="32"/>
  <c r="Z31" i="32"/>
  <c r="AB36" i="32"/>
  <c r="AA36" i="32"/>
  <c r="Y37" i="32"/>
  <c r="Z37" i="32"/>
  <c r="AB48" i="32"/>
  <c r="AA48" i="32"/>
  <c r="Y49" i="32"/>
  <c r="Z49" i="32"/>
  <c r="AB57" i="32"/>
  <c r="AA57" i="32"/>
  <c r="Y58" i="32"/>
  <c r="Z58" i="32"/>
  <c r="AB78" i="32"/>
  <c r="AA78" i="32"/>
  <c r="Y79" i="32"/>
  <c r="Z79" i="32"/>
  <c r="AB89" i="32"/>
  <c r="AA89" i="32"/>
  <c r="Y90" i="32"/>
  <c r="Z90" i="32"/>
  <c r="AB95" i="32"/>
  <c r="AA95" i="32"/>
  <c r="AB102" i="32"/>
  <c r="AA102" i="32"/>
  <c r="Y103" i="32"/>
  <c r="Z103" i="32"/>
  <c r="AB105" i="32"/>
  <c r="AA105" i="32"/>
  <c r="Y106" i="32"/>
  <c r="Z106" i="32"/>
  <c r="AB108" i="32"/>
  <c r="AA108" i="32"/>
  <c r="AA10" i="31"/>
  <c r="AB10" i="31"/>
  <c r="AB15" i="31"/>
  <c r="AA15" i="31"/>
  <c r="AB36" i="31"/>
  <c r="AA36" i="31"/>
  <c r="AA37" i="31"/>
  <c r="AB37" i="31"/>
  <c r="AB39" i="31"/>
  <c r="AA39" i="31"/>
  <c r="Y40" i="31"/>
  <c r="Z40" i="31"/>
  <c r="AB40" i="31"/>
  <c r="AA40" i="31"/>
  <c r="AA41" i="31"/>
  <c r="AB41" i="31"/>
  <c r="AB43" i="31"/>
  <c r="AA43" i="31"/>
  <c r="Y44" i="31"/>
  <c r="Z44" i="31"/>
  <c r="AB68" i="31"/>
  <c r="AA68" i="31"/>
  <c r="AA69" i="31"/>
  <c r="AB69" i="31"/>
  <c r="AB71" i="31"/>
  <c r="AA71" i="31"/>
  <c r="Y72" i="31"/>
  <c r="Z72" i="31"/>
  <c r="AB72" i="31"/>
  <c r="AA72" i="31"/>
  <c r="AA73" i="31"/>
  <c r="AB73" i="31"/>
  <c r="AB75" i="31"/>
  <c r="AA75" i="31"/>
  <c r="Y76" i="31"/>
  <c r="Z76" i="31"/>
  <c r="AB76" i="31"/>
  <c r="AA76" i="31"/>
  <c r="AA77" i="31"/>
  <c r="AB77" i="31"/>
  <c r="AB79" i="31"/>
  <c r="AA79" i="31"/>
  <c r="Y80" i="31"/>
  <c r="Z80" i="31"/>
  <c r="AB80" i="31"/>
  <c r="AA80" i="31"/>
  <c r="AA81" i="31"/>
  <c r="AB81" i="31"/>
  <c r="AB83" i="31"/>
  <c r="AA83" i="31"/>
  <c r="Y84" i="31"/>
  <c r="Z84" i="31"/>
  <c r="AA14" i="32"/>
  <c r="AB14" i="32"/>
  <c r="AB37" i="32"/>
  <c r="AA37" i="32"/>
  <c r="Y38" i="32"/>
  <c r="Z38" i="32"/>
  <c r="AA38" i="32"/>
  <c r="AB38" i="32"/>
  <c r="Y39" i="32"/>
  <c r="Z39" i="32"/>
  <c r="AB44" i="32"/>
  <c r="AA44" i="32"/>
  <c r="Y45" i="32"/>
  <c r="Z45" i="32"/>
  <c r="AB70" i="32"/>
  <c r="AA70" i="32"/>
  <c r="Y71" i="32"/>
  <c r="Z71" i="32"/>
  <c r="AB81" i="32"/>
  <c r="AA81" i="32"/>
  <c r="Y82" i="32"/>
  <c r="Z82" i="32"/>
  <c r="AB11" i="31"/>
  <c r="AA11" i="31"/>
  <c r="AA13" i="31"/>
  <c r="AB13" i="31"/>
  <c r="AA21" i="31"/>
  <c r="AB21" i="31"/>
  <c r="AA26" i="31"/>
  <c r="AB26" i="31"/>
  <c r="AA30" i="31"/>
  <c r="AB30" i="31"/>
  <c r="AA34" i="31"/>
  <c r="AB34" i="31"/>
  <c r="AA38" i="31"/>
  <c r="AB38" i="31"/>
  <c r="AA42" i="31"/>
  <c r="AB42" i="31"/>
  <c r="AA46" i="31"/>
  <c r="AB46" i="31"/>
  <c r="AA50" i="31"/>
  <c r="AB50" i="31"/>
  <c r="AA54" i="31"/>
  <c r="AB54" i="31"/>
  <c r="AA58" i="31"/>
  <c r="AB58" i="31"/>
  <c r="AA62" i="31"/>
  <c r="AB62" i="31"/>
  <c r="AA66" i="31"/>
  <c r="AB66" i="31"/>
  <c r="AA70" i="31"/>
  <c r="AB70" i="31"/>
  <c r="AA74" i="31"/>
  <c r="AB74" i="31"/>
  <c r="AA82" i="31"/>
  <c r="AB82" i="31"/>
  <c r="AA86" i="31"/>
  <c r="AB86" i="31"/>
  <c r="AA90" i="31"/>
  <c r="AB90" i="31"/>
  <c r="AA94" i="31"/>
  <c r="AB94" i="31"/>
  <c r="AA98" i="31"/>
  <c r="AB98" i="31"/>
  <c r="AA102" i="31"/>
  <c r="AB102" i="31"/>
  <c r="AA106" i="31"/>
  <c r="AB106" i="31"/>
  <c r="AB15" i="32"/>
  <c r="AA15" i="32"/>
  <c r="AA21" i="32"/>
  <c r="AB21" i="32"/>
  <c r="AB23" i="32"/>
  <c r="AA23" i="32"/>
  <c r="AA26" i="32"/>
  <c r="AB26" i="32"/>
  <c r="AB27" i="32"/>
  <c r="AA27" i="32"/>
  <c r="AB31" i="32"/>
  <c r="AA31" i="32"/>
  <c r="AA34" i="32"/>
  <c r="AB34" i="32"/>
  <c r="AB35" i="32"/>
  <c r="AA35" i="32"/>
  <c r="AB39" i="32"/>
  <c r="AA39" i="32"/>
  <c r="AA42" i="32"/>
  <c r="AB42" i="32"/>
  <c r="AB43" i="32"/>
  <c r="AA43" i="32"/>
  <c r="AB47" i="32"/>
  <c r="AA47" i="32"/>
  <c r="AB50" i="32"/>
  <c r="AA50" i="32"/>
  <c r="AB52" i="32"/>
  <c r="AA52" i="32"/>
  <c r="Y53" i="32"/>
  <c r="Z53" i="32"/>
  <c r="AB56" i="32"/>
  <c r="AA56" i="32"/>
  <c r="Y57" i="32"/>
  <c r="Z57" i="32"/>
  <c r="AB60" i="32"/>
  <c r="AA60" i="32"/>
  <c r="Y61" i="32"/>
  <c r="Z61" i="32"/>
  <c r="AB64" i="32"/>
  <c r="AA64" i="32"/>
  <c r="Y65" i="32"/>
  <c r="Z65" i="32"/>
  <c r="AB68" i="32"/>
  <c r="AA68" i="32"/>
  <c r="Y69" i="32"/>
  <c r="Z69" i="32"/>
  <c r="AB72" i="32"/>
  <c r="AA72" i="32"/>
  <c r="Y73" i="32"/>
  <c r="Z73" i="32"/>
  <c r="AB76" i="32"/>
  <c r="AA76" i="32"/>
  <c r="Y77" i="32"/>
  <c r="Z77" i="32"/>
  <c r="AB80" i="32"/>
  <c r="AA80" i="32"/>
  <c r="Y81" i="32"/>
  <c r="Z81" i="32"/>
  <c r="AB84" i="32"/>
  <c r="AA84" i="32"/>
  <c r="Y85" i="32"/>
  <c r="Z85" i="32"/>
  <c r="AB88" i="32"/>
  <c r="AA88" i="32"/>
  <c r="Y89" i="32"/>
  <c r="Z89" i="32"/>
  <c r="AB92" i="32"/>
  <c r="AA92" i="32"/>
  <c r="Y93" i="32"/>
  <c r="Z93" i="32"/>
  <c r="AB100" i="32"/>
  <c r="AA100" i="32"/>
  <c r="Y101" i="32"/>
  <c r="Z101" i="32"/>
  <c r="AB104" i="32"/>
  <c r="AA104" i="32"/>
  <c r="Y105" i="32"/>
  <c r="Z105" i="32"/>
  <c r="AB51" i="33"/>
  <c r="AA51" i="33"/>
  <c r="Y52" i="33"/>
  <c r="Z52" i="33" s="1"/>
  <c r="AB79" i="33"/>
  <c r="AA79" i="33"/>
  <c r="Y80" i="33"/>
  <c r="Z80" i="33" s="1"/>
  <c r="AA89" i="33"/>
  <c r="AB89" i="33"/>
  <c r="AB39" i="33"/>
  <c r="AA39" i="33"/>
  <c r="Y40" i="33"/>
  <c r="Z40" i="33" s="1"/>
  <c r="AB59" i="33"/>
  <c r="AA59" i="33"/>
  <c r="Y60" i="33"/>
  <c r="Z60" i="33" s="1"/>
  <c r="AB67" i="33"/>
  <c r="AA67" i="33"/>
  <c r="Y68" i="33"/>
  <c r="Z68" i="33" s="1"/>
  <c r="AB75" i="33"/>
  <c r="AA75" i="33"/>
  <c r="Y76" i="33"/>
  <c r="Z76" i="33" s="1"/>
  <c r="AB11" i="32"/>
  <c r="AA11" i="32"/>
  <c r="AB19" i="32"/>
  <c r="AA19" i="32"/>
  <c r="AB20" i="32"/>
  <c r="AA20" i="32"/>
  <c r="AB24" i="32"/>
  <c r="AA24" i="32"/>
  <c r="AA25" i="32"/>
  <c r="AB25" i="32"/>
  <c r="AB33" i="32"/>
  <c r="AA33" i="32"/>
  <c r="Y35" i="32"/>
  <c r="Z35" i="32"/>
  <c r="AB41" i="32"/>
  <c r="AA41" i="32"/>
  <c r="Y43" i="32"/>
  <c r="Z43" i="32"/>
  <c r="AB49" i="32"/>
  <c r="AA49" i="32"/>
  <c r="Y51" i="32"/>
  <c r="Z51" i="32"/>
  <c r="AB53" i="32"/>
  <c r="AA53" i="32"/>
  <c r="Y54" i="32"/>
  <c r="Z54" i="32"/>
  <c r="AB61" i="32"/>
  <c r="AA61" i="32"/>
  <c r="Y62" i="32"/>
  <c r="Z62" i="32"/>
  <c r="AB69" i="32"/>
  <c r="AA69" i="32"/>
  <c r="Y70" i="32"/>
  <c r="Z70" i="32"/>
  <c r="AB77" i="32"/>
  <c r="AA77" i="32"/>
  <c r="Y78" i="32"/>
  <c r="Z78" i="32"/>
  <c r="AB85" i="32"/>
  <c r="AA85" i="32"/>
  <c r="Y86" i="32"/>
  <c r="Z86" i="32"/>
  <c r="AB93" i="32"/>
  <c r="AA93" i="32"/>
  <c r="Y94" i="32"/>
  <c r="Z94" i="32"/>
  <c r="AB96" i="32"/>
  <c r="AA96" i="32"/>
  <c r="AB101" i="32"/>
  <c r="AA101" i="32"/>
  <c r="Y102" i="32"/>
  <c r="Z102" i="32"/>
  <c r="AB47" i="33"/>
  <c r="AA47" i="33"/>
  <c r="AB43" i="33"/>
  <c r="AA43" i="33"/>
  <c r="Y44" i="33"/>
  <c r="Z44" i="33" s="1"/>
  <c r="AB55" i="33"/>
  <c r="AA55" i="33"/>
  <c r="Y56" i="33"/>
  <c r="Z56" i="33" s="1"/>
  <c r="AB63" i="33"/>
  <c r="AA63" i="33"/>
  <c r="AB71" i="33"/>
  <c r="AA71" i="33"/>
  <c r="Y72" i="33"/>
  <c r="Z72" i="33" s="1"/>
  <c r="Y95" i="33"/>
  <c r="Z95" i="33" s="1"/>
  <c r="AA94" i="33"/>
  <c r="AB94" i="33"/>
  <c r="AA98" i="33"/>
  <c r="AB98" i="33"/>
  <c r="AA40" i="33"/>
  <c r="AB40" i="33"/>
  <c r="AA48" i="33"/>
  <c r="AB48" i="33"/>
  <c r="AA56" i="33"/>
  <c r="AB56" i="33"/>
  <c r="AA64" i="33"/>
  <c r="AB64" i="33"/>
  <c r="AA72" i="33"/>
  <c r="AB72" i="33"/>
  <c r="AA80" i="33"/>
  <c r="AB80" i="33"/>
  <c r="AB51" i="32"/>
  <c r="AA51" i="32"/>
  <c r="AB55" i="32"/>
  <c r="AA55" i="32"/>
  <c r="AB58" i="32"/>
  <c r="AA58" i="32"/>
  <c r="AB59" i="32"/>
  <c r="AA59" i="32"/>
  <c r="AB63" i="32"/>
  <c r="AA63" i="32"/>
  <c r="AB66" i="32"/>
  <c r="AA66" i="32"/>
  <c r="AB67" i="32"/>
  <c r="AA67" i="32"/>
  <c r="AB71" i="32"/>
  <c r="AA71" i="32"/>
  <c r="AB74" i="32"/>
  <c r="AA74" i="32"/>
  <c r="AB75" i="32"/>
  <c r="AA75" i="32"/>
  <c r="AB79" i="32"/>
  <c r="AA79" i="32"/>
  <c r="AB82" i="32"/>
  <c r="AA82" i="32"/>
  <c r="AB83" i="32"/>
  <c r="AA83" i="32"/>
  <c r="AB87" i="32"/>
  <c r="AA87" i="32"/>
  <c r="AB90" i="32"/>
  <c r="AA90" i="32"/>
  <c r="AB91" i="32"/>
  <c r="AA91" i="32"/>
  <c r="AB98" i="32"/>
  <c r="AA98" i="32"/>
  <c r="AB99" i="32"/>
  <c r="AA99" i="32"/>
  <c r="AB106" i="32"/>
  <c r="AA106" i="32"/>
  <c r="AB107" i="32"/>
  <c r="AA107" i="32"/>
  <c r="AA41" i="33"/>
  <c r="AB41" i="33"/>
  <c r="AA45" i="33"/>
  <c r="AB45" i="33"/>
  <c r="AA49" i="33"/>
  <c r="AB49" i="33"/>
  <c r="AA53" i="33"/>
  <c r="AB53" i="33"/>
  <c r="AA57" i="33"/>
  <c r="AB57" i="33"/>
  <c r="AA61" i="33"/>
  <c r="AB61" i="33"/>
  <c r="AA65" i="33"/>
  <c r="AB65" i="33"/>
  <c r="AA69" i="33"/>
  <c r="AB69" i="33"/>
  <c r="AA73" i="33"/>
  <c r="AB73" i="33"/>
  <c r="AA77" i="33"/>
  <c r="AB77" i="33"/>
  <c r="AA81" i="33"/>
  <c r="AB81" i="33"/>
  <c r="AB91" i="33"/>
  <c r="AA91" i="33"/>
  <c r="AB103" i="33"/>
  <c r="AA103" i="33"/>
  <c r="AA42" i="33"/>
  <c r="AB42" i="33"/>
  <c r="AA46" i="33"/>
  <c r="AB46" i="33"/>
  <c r="AA50" i="33"/>
  <c r="AB50" i="33"/>
  <c r="AA54" i="33"/>
  <c r="AB54" i="33"/>
  <c r="AA58" i="33"/>
  <c r="AB58" i="33"/>
  <c r="AA62" i="33"/>
  <c r="AB62" i="33"/>
  <c r="AA66" i="33"/>
  <c r="AB66" i="33"/>
  <c r="AA70" i="33"/>
  <c r="AB70" i="33"/>
  <c r="AA74" i="33"/>
  <c r="AB74" i="33"/>
  <c r="AA78" i="33"/>
  <c r="AB78" i="33"/>
  <c r="AA82" i="33"/>
  <c r="AB82" i="33"/>
  <c r="AB83" i="33"/>
  <c r="AA83" i="33"/>
  <c r="AA85" i="33"/>
  <c r="AB85" i="33"/>
  <c r="Y86" i="33"/>
  <c r="Z86" i="33"/>
  <c r="AA86" i="33"/>
  <c r="AB86" i="33"/>
  <c r="AB87" i="33"/>
  <c r="AA87" i="33"/>
  <c r="Y91" i="33"/>
  <c r="Z91" i="33" s="1"/>
  <c r="AA90" i="33"/>
  <c r="AB90" i="33"/>
  <c r="AB95" i="33"/>
  <c r="AA95" i="33"/>
  <c r="AB99" i="33"/>
  <c r="AA99" i="33"/>
  <c r="Y103" i="33"/>
  <c r="Z103" i="33" s="1"/>
  <c r="AA102" i="33"/>
  <c r="AB102" i="33"/>
  <c r="AA106" i="33"/>
  <c r="AB106" i="33"/>
  <c r="AA107" i="33"/>
  <c r="Y94" i="33"/>
  <c r="Z94" i="33" s="1"/>
  <c r="Y102" i="33"/>
  <c r="Z102" i="33" s="1"/>
  <c r="AB105" i="33"/>
  <c r="AB101" i="33"/>
  <c r="AB97" i="33"/>
  <c r="AB93" i="33"/>
  <c r="AB104" i="33"/>
  <c r="AB96" i="33"/>
  <c r="AB88" i="33"/>
  <c r="Q5" i="33"/>
  <c r="M5" i="33"/>
  <c r="Y14" i="32"/>
  <c r="Z14" i="32"/>
  <c r="Y27" i="32"/>
  <c r="Z27" i="32"/>
  <c r="Y17" i="32"/>
  <c r="Z17" i="32"/>
  <c r="Y19" i="32"/>
  <c r="Z19" i="32"/>
  <c r="Y15" i="32"/>
  <c r="Z15" i="32"/>
  <c r="Y18" i="32"/>
  <c r="Z18" i="32"/>
  <c r="Y23" i="32"/>
  <c r="Z23" i="32"/>
  <c r="Y13" i="32"/>
  <c r="Z13" i="32"/>
  <c r="Z11" i="32"/>
  <c r="Z15" i="31"/>
  <c r="Y23" i="31"/>
  <c r="Z23" i="31"/>
  <c r="L23" i="31"/>
  <c r="N23" i="31"/>
  <c r="Y28" i="31"/>
  <c r="Z28" i="31"/>
  <c r="L28" i="31"/>
  <c r="N28" i="31"/>
  <c r="Y24" i="31"/>
  <c r="Z24" i="31"/>
  <c r="L24" i="31"/>
  <c r="N24" i="31"/>
  <c r="M5" i="32"/>
  <c r="D4" i="32"/>
  <c r="Q2" i="32"/>
  <c r="E5" i="32"/>
  <c r="AB9" i="32"/>
  <c r="G5" i="32"/>
  <c r="C5" i="32"/>
  <c r="AA9" i="33"/>
  <c r="I5" i="31"/>
  <c r="P4" i="17"/>
  <c r="L4" i="17"/>
  <c r="M5" i="31"/>
  <c r="Q4" i="32"/>
  <c r="Q4" i="31"/>
  <c r="I5" i="32"/>
  <c r="L108" i="33" l="1"/>
  <c r="N108" i="33" s="1"/>
  <c r="Y108" i="33"/>
  <c r="Z108" i="33" s="1"/>
  <c r="L53" i="33"/>
  <c r="N53" i="33" s="1"/>
  <c r="Y53" i="33"/>
  <c r="Z53" i="33" s="1"/>
  <c r="L10" i="33"/>
  <c r="N10" i="33" s="1"/>
  <c r="S10" i="33" s="1"/>
  <c r="Y10" i="33"/>
  <c r="AB84" i="33"/>
  <c r="Y107" i="33"/>
  <c r="Z107" i="33" s="1"/>
  <c r="C61" i="33"/>
  <c r="Y70" i="33"/>
  <c r="Z70" i="33" s="1"/>
  <c r="C101" i="33"/>
  <c r="AB107" i="33"/>
  <c r="AB68" i="33"/>
  <c r="AB52" i="33"/>
  <c r="Y62" i="33"/>
  <c r="Z62" i="33" s="1"/>
  <c r="AB92" i="33"/>
  <c r="AA52" i="33"/>
  <c r="Y69" i="33"/>
  <c r="Z69" i="33" s="1"/>
  <c r="AB100" i="33"/>
  <c r="C45" i="33"/>
  <c r="C77" i="33"/>
  <c r="AB76" i="33"/>
  <c r="AB60" i="33"/>
  <c r="AB44" i="33"/>
  <c r="Y71" i="33"/>
  <c r="Z71" i="33" s="1"/>
  <c r="AA108" i="33"/>
  <c r="Y99" i="33"/>
  <c r="Z99" i="33" s="1"/>
  <c r="L57" i="33"/>
  <c r="N57" i="33" s="1"/>
  <c r="Y57" i="33"/>
  <c r="Z57" i="33" s="1"/>
  <c r="L73" i="33"/>
  <c r="N73" i="33" s="1"/>
  <c r="Y73" i="33"/>
  <c r="Z73" i="33" s="1"/>
  <c r="L97" i="33"/>
  <c r="N97" i="33" s="1"/>
  <c r="Y97" i="33"/>
  <c r="Z97" i="33" s="1"/>
  <c r="L105" i="33"/>
  <c r="N105" i="33" s="1"/>
  <c r="Y105" i="33"/>
  <c r="Z105" i="33" s="1"/>
  <c r="L58" i="33"/>
  <c r="N58" i="33" s="1"/>
  <c r="Y58" i="33"/>
  <c r="Z58" i="33" s="1"/>
  <c r="L74" i="33"/>
  <c r="N74" i="33" s="1"/>
  <c r="Y74" i="33"/>
  <c r="Z74" i="33" s="1"/>
  <c r="Y90" i="33"/>
  <c r="Z90" i="33" s="1"/>
  <c r="L90" i="33"/>
  <c r="N90" i="33" s="1"/>
  <c r="L98" i="33"/>
  <c r="N98" i="33" s="1"/>
  <c r="Y98" i="33"/>
  <c r="Z98" i="33" s="1"/>
  <c r="L106" i="33"/>
  <c r="N106" i="33" s="1"/>
  <c r="Y106" i="33"/>
  <c r="Z106" i="33" s="1"/>
  <c r="Y64" i="33"/>
  <c r="Z64" i="33" s="1"/>
  <c r="Y48" i="33"/>
  <c r="Z48" i="33" s="1"/>
  <c r="C89" i="33"/>
  <c r="AA97" i="33"/>
  <c r="AA105" i="33"/>
  <c r="Y85" i="33"/>
  <c r="Z85" i="33" s="1"/>
  <c r="Y93" i="33"/>
  <c r="Z93" i="33" s="1"/>
  <c r="AA96" i="33"/>
  <c r="AA104" i="33"/>
  <c r="Y41" i="33"/>
  <c r="Z41" i="33" s="1"/>
  <c r="Y42" i="33"/>
  <c r="Z42" i="33" s="1"/>
  <c r="Y43" i="33"/>
  <c r="Z43" i="33" s="1"/>
  <c r="Y59" i="33"/>
  <c r="Z59" i="33" s="1"/>
  <c r="Y75" i="33"/>
  <c r="Z75" i="33" s="1"/>
  <c r="Y104" i="33"/>
  <c r="Z104" i="33" s="1"/>
  <c r="L49" i="33"/>
  <c r="N49" i="33" s="1"/>
  <c r="L50" i="33"/>
  <c r="N50" i="33" s="1"/>
  <c r="L51" i="33"/>
  <c r="N51" i="33" s="1"/>
  <c r="L65" i="33"/>
  <c r="N65" i="33" s="1"/>
  <c r="L66" i="33"/>
  <c r="N66" i="33" s="1"/>
  <c r="L67" i="33"/>
  <c r="N67" i="33" s="1"/>
  <c r="L81" i="33"/>
  <c r="N81" i="33" s="1"/>
  <c r="L82" i="33"/>
  <c r="N82" i="33" s="1"/>
  <c r="L83" i="33"/>
  <c r="N83" i="33" s="1"/>
  <c r="L84" i="33"/>
  <c r="N84" i="33" s="1"/>
  <c r="L92" i="33"/>
  <c r="N92" i="33" s="1"/>
  <c r="L100" i="33"/>
  <c r="N100" i="33" s="1"/>
  <c r="Y77" i="33" l="1"/>
  <c r="Z77" i="33" s="1"/>
  <c r="L77" i="33"/>
  <c r="N77" i="33" s="1"/>
  <c r="AA10" i="33"/>
  <c r="C11" i="33"/>
  <c r="AB10" i="33"/>
  <c r="Y45" i="33"/>
  <c r="Z45" i="33" s="1"/>
  <c r="L45" i="33"/>
  <c r="N45" i="33" s="1"/>
  <c r="L101" i="33"/>
  <c r="N101" i="33" s="1"/>
  <c r="Y101" i="33"/>
  <c r="Z101" i="33" s="1"/>
  <c r="Y61" i="33"/>
  <c r="Z61" i="33" s="1"/>
  <c r="L61" i="33"/>
  <c r="N61" i="33" s="1"/>
  <c r="L89" i="33"/>
  <c r="N89" i="33" s="1"/>
  <c r="Y89" i="33"/>
  <c r="Z89" i="33" s="1"/>
  <c r="L11" i="33" l="1"/>
  <c r="N11" i="33" s="1"/>
  <c r="S11" i="33" s="1"/>
  <c r="Y11" i="33"/>
  <c r="Z11" i="33" s="1"/>
  <c r="C12" i="33" l="1"/>
  <c r="AA11" i="33"/>
  <c r="AB11" i="33"/>
  <c r="Y12" i="33" l="1"/>
  <c r="Z12" i="33" s="1"/>
  <c r="L12" i="33"/>
  <c r="N12" i="33" s="1"/>
  <c r="S12" i="33" s="1"/>
  <c r="AA12" i="33" l="1"/>
  <c r="AB12" i="33"/>
  <c r="C13" i="33"/>
  <c r="L13" i="33" l="1"/>
  <c r="N13" i="33" s="1"/>
  <c r="S13" i="33" s="1"/>
  <c r="Y13" i="33"/>
  <c r="Z13" i="33" s="1"/>
  <c r="C14" i="33" l="1"/>
  <c r="AA13" i="33"/>
  <c r="AB13" i="33"/>
  <c r="L14" i="33" l="1"/>
  <c r="N14" i="33" s="1"/>
  <c r="S14" i="33" s="1"/>
  <c r="Y14" i="33"/>
  <c r="Z14" i="33" s="1"/>
  <c r="AA14" i="33" l="1"/>
  <c r="C15" i="33"/>
  <c r="AB14" i="33"/>
  <c r="L15" i="33" l="1"/>
  <c r="N15" i="33" s="1"/>
  <c r="S15" i="33" s="1"/>
  <c r="Y15" i="33"/>
  <c r="Z15" i="33" s="1"/>
  <c r="AB15" i="33" l="1"/>
  <c r="AA15" i="33"/>
  <c r="C16" i="33"/>
  <c r="L16" i="33" l="1"/>
  <c r="N16" i="33" s="1"/>
  <c r="S16" i="33" s="1"/>
  <c r="Y16" i="33"/>
  <c r="Z16" i="33" s="1"/>
  <c r="C17" i="33" l="1"/>
  <c r="AA16" i="33"/>
  <c r="AB16" i="33"/>
  <c r="Y17" i="33" l="1"/>
  <c r="Z17" i="33" s="1"/>
  <c r="L17" i="33"/>
  <c r="N17" i="33" s="1"/>
  <c r="S17" i="33" s="1"/>
  <c r="AA17" i="33" l="1"/>
  <c r="C18" i="33"/>
  <c r="AB17" i="33"/>
  <c r="L18" i="33" l="1"/>
  <c r="N18" i="33" s="1"/>
  <c r="S18" i="33" s="1"/>
  <c r="Y18" i="33"/>
  <c r="Z18" i="33" s="1"/>
  <c r="AA18" i="33" l="1"/>
  <c r="AB18" i="33"/>
  <c r="C19" i="33"/>
  <c r="Y19" i="33" l="1"/>
  <c r="Z19" i="33" s="1"/>
  <c r="L19" i="33"/>
  <c r="N19" i="33" s="1"/>
  <c r="S19" i="33" s="1"/>
  <c r="AA19" i="33" l="1"/>
  <c r="C20" i="33"/>
  <c r="AB19" i="33"/>
  <c r="L20" i="33" l="1"/>
  <c r="N20" i="33" s="1"/>
  <c r="S20" i="33" s="1"/>
  <c r="Y20" i="33"/>
  <c r="Z20" i="33" s="1"/>
  <c r="AA20" i="33" l="1"/>
  <c r="C21" i="33"/>
  <c r="AB20" i="33"/>
  <c r="L21" i="33" l="1"/>
  <c r="N21" i="33" s="1"/>
  <c r="S21" i="33" s="1"/>
  <c r="Y21" i="33"/>
  <c r="Z21" i="33" s="1"/>
  <c r="C22" i="33" l="1"/>
  <c r="AA21" i="33"/>
  <c r="AB21" i="33"/>
  <c r="Y22" i="33" l="1"/>
  <c r="Z22" i="33" s="1"/>
  <c r="L22" i="33"/>
  <c r="N22" i="33" s="1"/>
  <c r="S22" i="33" s="1"/>
  <c r="AA22" i="33" l="1"/>
  <c r="AB22" i="33"/>
  <c r="C23" i="33"/>
  <c r="L23" i="33" l="1"/>
  <c r="N23" i="33" s="1"/>
  <c r="S23" i="33" s="1"/>
  <c r="Y23" i="33"/>
  <c r="Z23" i="33" s="1"/>
  <c r="C24" i="33" l="1"/>
  <c r="AB23" i="33"/>
  <c r="AA23" i="33"/>
  <c r="L24" i="33" l="1"/>
  <c r="N24" i="33" s="1"/>
  <c r="S24" i="33" s="1"/>
  <c r="Y24" i="33"/>
  <c r="Z24" i="33" s="1"/>
  <c r="C25" i="33" l="1"/>
  <c r="AA24" i="33"/>
  <c r="AB24" i="33"/>
  <c r="L25" i="33" l="1"/>
  <c r="N25" i="33" s="1"/>
  <c r="S25" i="33" s="1"/>
  <c r="Y25" i="33"/>
  <c r="Z25" i="33" s="1"/>
  <c r="C26" i="33" l="1"/>
  <c r="AB25" i="33"/>
  <c r="AA25" i="33"/>
  <c r="L26" i="33" l="1"/>
  <c r="N26" i="33" s="1"/>
  <c r="S26" i="33" s="1"/>
  <c r="Y26" i="33"/>
  <c r="Z26" i="33" s="1"/>
  <c r="C27" i="33" l="1"/>
  <c r="AA26" i="33"/>
  <c r="AB26" i="33"/>
  <c r="Y27" i="33" l="1"/>
  <c r="Z27" i="33" s="1"/>
  <c r="L27" i="33"/>
  <c r="N27" i="33" s="1"/>
  <c r="S27" i="33" s="1"/>
  <c r="C28" i="33" l="1"/>
  <c r="AB27" i="33"/>
  <c r="AA27" i="33"/>
  <c r="L28" i="33" l="1"/>
  <c r="N28" i="33" s="1"/>
  <c r="S28" i="33" s="1"/>
  <c r="Y28" i="33"/>
  <c r="Z28" i="33" s="1"/>
  <c r="C29" i="33" l="1"/>
  <c r="AA28" i="33"/>
  <c r="AB28" i="33"/>
  <c r="L29" i="33" l="1"/>
  <c r="N29" i="33" s="1"/>
  <c r="S29" i="33" s="1"/>
  <c r="Y29" i="33"/>
  <c r="Z29" i="33" s="1"/>
  <c r="AA29" i="33" l="1"/>
  <c r="C30" i="33"/>
  <c r="AB29" i="33"/>
  <c r="L30" i="33" l="1"/>
  <c r="N30" i="33" s="1"/>
  <c r="S30" i="33" s="1"/>
  <c r="Y30" i="33"/>
  <c r="Z30" i="33" s="1"/>
  <c r="C31" i="33" l="1"/>
  <c r="AA30" i="33"/>
  <c r="AB30" i="33"/>
  <c r="Y31" i="33" l="1"/>
  <c r="Z31" i="33" s="1"/>
  <c r="L31" i="33"/>
  <c r="N31" i="33" s="1"/>
  <c r="S31" i="33" s="1"/>
  <c r="AB31" i="33" l="1"/>
  <c r="C32" i="33"/>
  <c r="AA31" i="33"/>
  <c r="Y32" i="33" l="1"/>
  <c r="Z32" i="33" s="1"/>
  <c r="L32" i="33"/>
  <c r="N32" i="33" s="1"/>
  <c r="S32" i="33" s="1"/>
  <c r="AA32" i="33" l="1"/>
  <c r="C33" i="33"/>
  <c r="AB32" i="33"/>
  <c r="Y33" i="33" l="1"/>
  <c r="Z33" i="33" s="1"/>
  <c r="L33" i="33"/>
  <c r="N33" i="33" s="1"/>
  <c r="S33" i="33" s="1"/>
  <c r="AB33" i="33" l="1"/>
  <c r="C34" i="33"/>
  <c r="AA33" i="33"/>
  <c r="Y34" i="33" l="1"/>
  <c r="Z34" i="33" s="1"/>
  <c r="L34" i="33"/>
  <c r="N34" i="33" s="1"/>
  <c r="S34" i="33" s="1"/>
  <c r="C35" i="33" l="1"/>
  <c r="AB34" i="33"/>
  <c r="AA34" i="33"/>
  <c r="L35" i="33" l="1"/>
  <c r="N35" i="33" s="1"/>
  <c r="S35" i="33" s="1"/>
  <c r="Y35" i="33"/>
  <c r="Z35" i="33" s="1"/>
  <c r="AB35" i="33" l="1"/>
  <c r="C36" i="33"/>
  <c r="AA35" i="33"/>
  <c r="Y36" i="33" l="1"/>
  <c r="Z36" i="33" s="1"/>
  <c r="L36" i="33"/>
  <c r="N36" i="33" s="1"/>
  <c r="S36" i="33" s="1"/>
  <c r="C37" i="33" l="1"/>
  <c r="AB36" i="33"/>
  <c r="AA36" i="33"/>
  <c r="L37" i="33" l="1"/>
  <c r="N37" i="33" s="1"/>
  <c r="S37" i="33" s="1"/>
  <c r="Y37" i="33"/>
  <c r="Z37" i="33" s="1"/>
  <c r="AA37" i="33" l="1"/>
  <c r="AB37" i="33"/>
  <c r="C38" i="33"/>
  <c r="L38" i="33" l="1"/>
  <c r="N38" i="33" s="1"/>
  <c r="S38" i="33" s="1"/>
  <c r="Y38" i="33"/>
  <c r="Z38" i="33" s="1"/>
  <c r="AA38" i="33" l="1"/>
  <c r="AA8" i="33" s="1"/>
  <c r="M4" i="33" s="1"/>
  <c r="C39" i="33"/>
  <c r="AB38" i="33"/>
  <c r="AB8" i="33" s="1"/>
  <c r="C5" i="33"/>
  <c r="I5" i="33" s="1"/>
  <c r="D4" i="33"/>
  <c r="Q2" i="33" s="1"/>
  <c r="E5" i="33"/>
  <c r="G5" i="33"/>
  <c r="L39" i="33" l="1"/>
  <c r="N39" i="33" s="1"/>
  <c r="Y39" i="33"/>
  <c r="Z39" i="33" s="1"/>
  <c r="Q4" i="33" s="1"/>
</calcChain>
</file>

<file path=xl/sharedStrings.xml><?xml version="1.0" encoding="utf-8"?>
<sst xmlns="http://schemas.openxmlformats.org/spreadsheetml/2006/main" count="427" uniqueCount="65">
  <si>
    <t>気付き　質問</t>
  </si>
  <si>
    <t>感想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</si>
  <si>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</si>
  <si>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</si>
  <si>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</si>
  <si>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</si>
  <si>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</si>
  <si>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</si>
  <si>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</si>
  <si>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</si>
  <si>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</si>
  <si>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</si>
  <si>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</si>
  <si>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</si>
  <si>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</si>
  <si>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</si>
  <si>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</si>
  <si>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</si>
  <si>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</si>
  <si>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</si>
  <si>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</si>
  <si>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</si>
  <si>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</si>
  <si>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</si>
  <si>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</si>
  <si>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</si>
  <si>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</si>
  <si>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</si>
  <si>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</si>
  <si>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</si>
  <si>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</si>
  <si>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</si>
  <si>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</si>
  <si>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</si>
  <si>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</si>
  <si>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</si>
  <si>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</si>
  <si>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</si>
  <si>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</si>
  <si>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</si>
  <si>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</si>
  <si>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</si>
  <si>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</si>
  <si>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</si>
  <si>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</si>
  <si>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</si>
  <si>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</si>
  <si>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</si>
  <si>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</si>
  <si>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</si>
  <si>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</si>
  <si>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</si>
  <si>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</si>
  <si>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</si>
  <si>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</si>
  <si>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</si>
  <si>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</si>
  <si>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</si>
  <si>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</si>
  <si>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損切レート</t>
    <rPh sb="0" eb="1">
      <t>ソン</t>
    </rPh>
    <rPh sb="1" eb="2">
      <t>キ</t>
    </rPh>
    <phoneticPr fontId="2"/>
  </si>
  <si>
    <t>４H足</t>
    <rPh sb="2" eb="3">
      <t>アシ</t>
    </rPh>
    <phoneticPr fontId="3"/>
  </si>
  <si>
    <t>EB</t>
    <phoneticPr fontId="2"/>
  </si>
  <si>
    <t>4H足</t>
    <rPh sb="2" eb="3">
      <t>アシ</t>
    </rPh>
    <phoneticPr fontId="3"/>
  </si>
  <si>
    <t>前回、MAとPBの位置関係の意識がわかっているようで、抜けていました。今回はその点、気をつけて進めましたが、うっかりミスがあるか心配です。</t>
    <rPh sb="0" eb="2">
      <t>ゼンカイ</t>
    </rPh>
    <rPh sb="9" eb="11">
      <t>イチ</t>
    </rPh>
    <rPh sb="11" eb="13">
      <t>カンケイ</t>
    </rPh>
    <rPh sb="14" eb="16">
      <t>イシキ</t>
    </rPh>
    <rPh sb="27" eb="28">
      <t>ヌ</t>
    </rPh>
    <rPh sb="35" eb="37">
      <t>コンカイ</t>
    </rPh>
    <rPh sb="40" eb="41">
      <t>テン</t>
    </rPh>
    <rPh sb="42" eb="43">
      <t>キ</t>
    </rPh>
    <rPh sb="47" eb="48">
      <t>スス</t>
    </rPh>
    <rPh sb="64" eb="66">
      <t>シンパイ</t>
    </rPh>
    <phoneticPr fontId="2"/>
  </si>
  <si>
    <t>まだ少ない検証の中で、前回のUSDJPYと比べて、EURUSDはトレンドの出ている相場が多く、又ボラティリティが大きいので、MAとPBとの位置関係を気をつけつつ、トレンドフォローで勝ちやすい場面が多い。PBの長さが長くてもFIB2.0まで、気にしないで到達、決済できているエントリーが多い。レンジ相場ではMAの間を行ったり来たり、ボラティリティが小さく、負けやすいので、避けてしまうが、レンジからトレンドへ移行する初動でのPBを見つけて、エントリーを考えて行きたいです。</t>
    <rPh sb="2" eb="3">
      <t>スク</t>
    </rPh>
    <rPh sb="5" eb="7">
      <t>ケンショウ</t>
    </rPh>
    <rPh sb="8" eb="9">
      <t>ナカ</t>
    </rPh>
    <rPh sb="11" eb="13">
      <t>ゼンカイ</t>
    </rPh>
    <rPh sb="21" eb="22">
      <t>クラ</t>
    </rPh>
    <rPh sb="37" eb="38">
      <t>デ</t>
    </rPh>
    <rPh sb="41" eb="43">
      <t>ソウバ</t>
    </rPh>
    <rPh sb="44" eb="45">
      <t>オオ</t>
    </rPh>
    <rPh sb="47" eb="48">
      <t>マタ</t>
    </rPh>
    <rPh sb="56" eb="57">
      <t>オオ</t>
    </rPh>
    <rPh sb="69" eb="71">
      <t>イチ</t>
    </rPh>
    <rPh sb="71" eb="73">
      <t>カンケイ</t>
    </rPh>
    <rPh sb="74" eb="75">
      <t>キ</t>
    </rPh>
    <rPh sb="90" eb="91">
      <t>カ</t>
    </rPh>
    <rPh sb="95" eb="97">
      <t>バメン</t>
    </rPh>
    <rPh sb="98" eb="99">
      <t>オオ</t>
    </rPh>
    <rPh sb="104" eb="105">
      <t>ナガ</t>
    </rPh>
    <rPh sb="107" eb="108">
      <t>ナガ</t>
    </rPh>
    <rPh sb="120" eb="121">
      <t>キ</t>
    </rPh>
    <rPh sb="126" eb="128">
      <t>トウタツ</t>
    </rPh>
    <rPh sb="129" eb="131">
      <t>ケッサイ</t>
    </rPh>
    <rPh sb="142" eb="143">
      <t>オオ</t>
    </rPh>
    <rPh sb="148" eb="150">
      <t>ソウバ</t>
    </rPh>
    <rPh sb="155" eb="156">
      <t>アイダ</t>
    </rPh>
    <rPh sb="157" eb="158">
      <t>イ</t>
    </rPh>
    <rPh sb="161" eb="162">
      <t>キ</t>
    </rPh>
    <rPh sb="177" eb="178">
      <t>マ</t>
    </rPh>
    <rPh sb="185" eb="186">
      <t>サ</t>
    </rPh>
    <rPh sb="203" eb="205">
      <t>イコウ</t>
    </rPh>
    <rPh sb="207" eb="209">
      <t>ショドウ</t>
    </rPh>
    <rPh sb="214" eb="215">
      <t>ミ</t>
    </rPh>
    <rPh sb="225" eb="226">
      <t>カンガ</t>
    </rPh>
    <rPh sb="228" eb="229">
      <t>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</si>
</sst>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0"/>
    <numFmt numFmtId="183" formatCode="0.0"/>
    <numFmt numFmtId="184" formatCode="#,##0.00000"/>
  </numFmts>
  <fonts count="10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sz val="11"/>
      <color indexed="8"/>
      <name val="HGSｺﾞｼｯｸE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 shrinkToFit="1"/>
    </xf>
    <xf numFmtId="176" fontId="7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0" fontId="6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6" fillId="4" borderId="6" xfId="0" applyFont="1" applyFill="1" applyBorder="1">
      <alignment vertical="center"/>
    </xf>
    <xf numFmtId="0" fontId="6" fillId="5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8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179" fontId="0" fillId="0" borderId="5" xfId="1" applyNumberFormat="1" applyFont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82" fontId="7" fillId="0" borderId="1" xfId="0" applyNumberFormat="1" applyFont="1" applyBorder="1" applyAlignment="1">
      <alignment horizontal="center" vertical="center"/>
    </xf>
    <xf numFmtId="183" fontId="7" fillId="0" borderId="1" xfId="0" applyNumberFormat="1" applyFont="1" applyBorder="1" applyAlignment="1">
      <alignment horizontal="center" vertical="center"/>
    </xf>
    <xf numFmtId="0" fontId="9" fillId="11" borderId="0" xfId="0" applyFont="1" applyFill="1">
      <alignment vertical="center"/>
    </xf>
    <xf numFmtId="182" fontId="7" fillId="0" borderId="1" xfId="0" applyNumberFormat="1" applyFont="1" applyBorder="1" applyAlignment="1">
      <alignment horizontal="center" vertical="center"/>
    </xf>
    <xf numFmtId="182" fontId="7" fillId="0" borderId="1" xfId="0" applyNumberFormat="1" applyFont="1" applyBorder="1" applyAlignment="1">
      <alignment horizontal="center" vertical="center"/>
    </xf>
    <xf numFmtId="182" fontId="7" fillId="0" borderId="1" xfId="0" applyNumberFormat="1" applyFont="1" applyBorder="1" applyAlignment="1">
      <alignment horizontal="center" vertical="center"/>
    </xf>
    <xf numFmtId="0" fontId="0" fillId="11" borderId="0" xfId="0" applyFill="1">
      <alignment vertical="center"/>
    </xf>
    <xf numFmtId="0" fontId="0" fillId="12" borderId="0" xfId="0" applyFill="1">
      <alignment vertical="center"/>
    </xf>
    <xf numFmtId="18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82" fontId="7" fillId="0" borderId="1" xfId="0" applyNumberFormat="1" applyFont="1" applyBorder="1" applyAlignment="1">
      <alignment horizontal="center" vertical="center"/>
    </xf>
    <xf numFmtId="0" fontId="9" fillId="12" borderId="0" xfId="0" applyFont="1" applyFill="1">
      <alignment vertical="center"/>
    </xf>
    <xf numFmtId="0" fontId="6" fillId="4" borderId="1" xfId="0" applyFont="1" applyFill="1" applyBorder="1" applyAlignment="1">
      <alignment horizontal="center" vertical="center"/>
    </xf>
    <xf numFmtId="180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center" shrinkToFit="1"/>
    </xf>
    <xf numFmtId="0" fontId="6" fillId="8" borderId="6" xfId="0" applyFont="1" applyFill="1" applyBorder="1" applyAlignment="1">
      <alignment horizontal="center" vertical="center" shrinkToFit="1"/>
    </xf>
    <xf numFmtId="0" fontId="6" fillId="8" borderId="9" xfId="0" applyFont="1" applyFill="1" applyBorder="1" applyAlignment="1">
      <alignment horizontal="center" vertical="center" shrinkToFit="1"/>
    </xf>
    <xf numFmtId="0" fontId="6" fillId="8" borderId="10" xfId="0" applyFont="1" applyFill="1" applyBorder="1" applyAlignment="1">
      <alignment horizontal="center" vertical="center" shrinkToFit="1"/>
    </xf>
    <xf numFmtId="0" fontId="6" fillId="8" borderId="11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5" borderId="3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1" xfId="0" applyFont="1" applyFill="1" applyBorder="1" applyAlignment="1">
      <alignment horizontal="center" vertical="center" shrinkToFit="1"/>
    </xf>
    <xf numFmtId="0" fontId="6" fillId="3" borderId="10" xfId="0" applyFont="1" applyFill="1" applyBorder="1" applyAlignment="1">
      <alignment horizontal="center" vertical="center" shrinkToFit="1"/>
    </xf>
    <xf numFmtId="0" fontId="6" fillId="3" borderId="3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10" borderId="1" xfId="0" applyFont="1" applyFill="1" applyBorder="1" applyAlignment="1">
      <alignment horizontal="center" vertical="center" shrinkToFit="1"/>
    </xf>
    <xf numFmtId="0" fontId="6" fillId="5" borderId="7" xfId="0" applyFont="1" applyFill="1" applyBorder="1" applyAlignment="1">
      <alignment horizontal="center" vertical="center" shrinkToFit="1"/>
    </xf>
    <xf numFmtId="0" fontId="6" fillId="2" borderId="7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180" fontId="7" fillId="0" borderId="1" xfId="0" applyNumberFormat="1" applyFont="1" applyBorder="1" applyAlignment="1">
      <alignment horizontal="center" vertical="center"/>
    </xf>
    <xf numFmtId="182" fontId="7" fillId="0" borderId="1" xfId="0" applyNumberFormat="1" applyFont="1" applyBorder="1" applyAlignment="1">
      <alignment horizontal="center" vertical="center"/>
    </xf>
    <xf numFmtId="180" fontId="7" fillId="0" borderId="7" xfId="0" applyNumberFormat="1" applyFont="1" applyBorder="1" applyAlignment="1">
      <alignment horizontal="center" vertical="center"/>
    </xf>
    <xf numFmtId="180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8" fontId="7" fillId="0" borderId="1" xfId="0" applyNumberFormat="1" applyFont="1" applyBorder="1" applyAlignment="1">
      <alignment horizontal="center" vertical="center"/>
    </xf>
    <xf numFmtId="181" fontId="7" fillId="0" borderId="1" xfId="0" applyNumberFormat="1" applyFont="1" applyBorder="1" applyAlignment="1">
      <alignment horizontal="center" vertical="center"/>
    </xf>
    <xf numFmtId="0" fontId="7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30480</xdr:rowOff>
    </xdr:from>
    <xdr:to>
      <xdr:col>15</xdr:col>
      <xdr:colOff>551305</xdr:colOff>
      <xdr:row>37</xdr:row>
      <xdr:rowOff>146724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6BDFB30-4514-4A80-98BF-CA4E2383B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20" y="441960"/>
          <a:ext cx="8933305" cy="651704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40</xdr:row>
      <xdr:rowOff>76200</xdr:rowOff>
    </xdr:from>
    <xdr:to>
      <xdr:col>14</xdr:col>
      <xdr:colOff>78542</xdr:colOff>
      <xdr:row>76</xdr:row>
      <xdr:rowOff>93423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984BA9A-B0FE-4589-9FC4-BB5C81CE9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540" y="7437120"/>
          <a:ext cx="7850942" cy="66466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60960</xdr:rowOff>
    </xdr:from>
    <xdr:to>
      <xdr:col>15</xdr:col>
      <xdr:colOff>10123</xdr:colOff>
      <xdr:row>116</xdr:row>
      <xdr:rowOff>9569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43D1661-B0AA-4202-8FD6-28B1DCE45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" y="14782800"/>
          <a:ext cx="8392123" cy="65322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15</xdr:col>
      <xdr:colOff>574172</xdr:colOff>
      <xdr:row>152</xdr:row>
      <xdr:rowOff>146624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6DE7D34-4F61-46C5-A18E-D35A73976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2920" y="21854160"/>
          <a:ext cx="8956172" cy="61816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157</xdr:row>
      <xdr:rowOff>7620</xdr:rowOff>
    </xdr:from>
    <xdr:to>
      <xdr:col>15</xdr:col>
      <xdr:colOff>231167</xdr:colOff>
      <xdr:row>193</xdr:row>
      <xdr:rowOff>116296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88E3DDD-3586-4C18-8F9C-2E77B531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0540" y="28811220"/>
          <a:ext cx="8605547" cy="66923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15</xdr:col>
      <xdr:colOff>231169</xdr:colOff>
      <xdr:row>233</xdr:row>
      <xdr:rowOff>78187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915986C-C9F6-4335-90E1-A823EE5AE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2920" y="36118800"/>
          <a:ext cx="8613169" cy="6661867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426720</xdr:colOff>
      <xdr:row>237</xdr:row>
      <xdr:rowOff>53340</xdr:rowOff>
    </xdr:from>
    <xdr:to>
      <xdr:col>15</xdr:col>
      <xdr:colOff>223570</xdr:colOff>
      <xdr:row>273</xdr:row>
      <xdr:rowOff>139150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C94E2F5-FF78-40DC-AAFB-CE05B2F8C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6720" y="43487340"/>
          <a:ext cx="8681770" cy="66694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30480</xdr:rowOff>
    </xdr:from>
    <xdr:to>
      <xdr:col>14</xdr:col>
      <xdr:colOff>459658</xdr:colOff>
      <xdr:row>314</xdr:row>
      <xdr:rowOff>85800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3ECB498-7F89-4408-9A87-26D5BFF37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2920" y="50962560"/>
          <a:ext cx="8239678" cy="6639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318</xdr:row>
      <xdr:rowOff>45720</xdr:rowOff>
    </xdr:from>
    <xdr:to>
      <xdr:col>15</xdr:col>
      <xdr:colOff>398962</xdr:colOff>
      <xdr:row>353</xdr:row>
      <xdr:rowOff>169586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99FB6EB-2F73-4D5D-B234-CAFDF9513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0020" y="58293000"/>
          <a:ext cx="9123862" cy="6524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15</xdr:col>
      <xdr:colOff>551305</xdr:colOff>
      <xdr:row>393</xdr:row>
      <xdr:rowOff>78187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E9E01D2-70E9-43F8-BF40-26DDE698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2920" y="65379600"/>
          <a:ext cx="8933305" cy="6661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15</xdr:col>
      <xdr:colOff>185436</xdr:colOff>
      <xdr:row>432</xdr:row>
      <xdr:rowOff>85810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7051BD6-C8C4-44AC-B03E-02E49C9F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2920" y="72511920"/>
          <a:ext cx="8567436" cy="66694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22860</xdr:rowOff>
    </xdr:from>
    <xdr:to>
      <xdr:col>15</xdr:col>
      <xdr:colOff>597039</xdr:colOff>
      <xdr:row>472</xdr:row>
      <xdr:rowOff>139159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89B62C4-D802-4223-8FC4-8B76FD7D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2920" y="79849980"/>
          <a:ext cx="8979039" cy="66999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15</xdr:col>
      <xdr:colOff>315014</xdr:colOff>
      <xdr:row>511</xdr:row>
      <xdr:rowOff>101054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EF92401-8EDE-4E72-871F-1C35074E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2920" y="86959440"/>
          <a:ext cx="8697014" cy="668473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513</xdr:row>
      <xdr:rowOff>0</xdr:rowOff>
    </xdr:from>
    <xdr:to>
      <xdr:col>16</xdr:col>
      <xdr:colOff>299783</xdr:colOff>
      <xdr:row>549</xdr:row>
      <xdr:rowOff>116299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5DFBC3B-642F-4D4B-A21E-9DF13AED9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9180" y="93908880"/>
          <a:ext cx="8727503" cy="66999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12</xdr:col>
      <xdr:colOff>466921</xdr:colOff>
      <xdr:row>588</xdr:row>
      <xdr:rowOff>93432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2D6EDC5-AE6F-44E8-8713-10AE5340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2920" y="101041200"/>
          <a:ext cx="7042981" cy="66771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591</xdr:row>
      <xdr:rowOff>0</xdr:rowOff>
    </xdr:from>
    <xdr:to>
      <xdr:col>16</xdr:col>
      <xdr:colOff>2681</xdr:colOff>
      <xdr:row>626</xdr:row>
      <xdr:rowOff>101000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B606B4F-9248-4EAD-85D5-FD64B2A59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2920" y="108173520"/>
          <a:ext cx="8986661" cy="6501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630</xdr:row>
      <xdr:rowOff>45720</xdr:rowOff>
    </xdr:from>
    <xdr:to>
      <xdr:col>15</xdr:col>
      <xdr:colOff>162560</xdr:colOff>
      <xdr:row>666</xdr:row>
      <xdr:rowOff>146774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A5876D6-50CB-4330-A92A-BCEB3CDA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3400" y="115351560"/>
          <a:ext cx="8514080" cy="668473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670</xdr:row>
      <xdr:rowOff>30480</xdr:rowOff>
    </xdr:from>
    <xdr:to>
      <xdr:col>15</xdr:col>
      <xdr:colOff>215918</xdr:colOff>
      <xdr:row>706</xdr:row>
      <xdr:rowOff>123912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99CE711F-5E82-40FC-921B-B8F27E671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5780" y="122651520"/>
          <a:ext cx="8575058" cy="667711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710</xdr:row>
      <xdr:rowOff>45720</xdr:rowOff>
    </xdr:from>
    <xdr:to>
      <xdr:col>14</xdr:col>
      <xdr:colOff>413920</xdr:colOff>
      <xdr:row>746</xdr:row>
      <xdr:rowOff>139152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725C62B-0FE7-4873-8D22-D24E6FE4C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8160" y="129981960"/>
          <a:ext cx="8178700" cy="6677112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750</xdr:row>
      <xdr:rowOff>45720</xdr:rowOff>
    </xdr:from>
    <xdr:to>
      <xdr:col>15</xdr:col>
      <xdr:colOff>216002</xdr:colOff>
      <xdr:row>786</xdr:row>
      <xdr:rowOff>116285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B7C5D7E2-E6B0-4160-A187-CDFE3F2B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3840" y="137297160"/>
          <a:ext cx="8857082" cy="665424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</xdr:colOff>
      <xdr:row>790</xdr:row>
      <xdr:rowOff>7620</xdr:rowOff>
    </xdr:from>
    <xdr:to>
      <xdr:col>11</xdr:col>
      <xdr:colOff>497240</xdr:colOff>
      <xdr:row>826</xdr:row>
      <xdr:rowOff>123919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89F6822-82A9-4D17-AF02-8EE1E829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2440" y="144574260"/>
          <a:ext cx="6501800" cy="669997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830</xdr:row>
      <xdr:rowOff>76200</xdr:rowOff>
    </xdr:from>
    <xdr:to>
      <xdr:col>15</xdr:col>
      <xdr:colOff>315017</xdr:colOff>
      <xdr:row>867</xdr:row>
      <xdr:rowOff>1996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A13DABB-7C5C-40BE-A017-1752363A3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95300" y="151958040"/>
          <a:ext cx="8704637" cy="669235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870</xdr:row>
      <xdr:rowOff>7620</xdr:rowOff>
    </xdr:from>
    <xdr:to>
      <xdr:col>13</xdr:col>
      <xdr:colOff>322280</xdr:colOff>
      <xdr:row>906</xdr:row>
      <xdr:rowOff>93430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8A3FCC2-C882-42B5-AF7A-E3B2EBC4E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5300" y="159204660"/>
          <a:ext cx="7507940" cy="66694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909</xdr:row>
      <xdr:rowOff>22860</xdr:rowOff>
    </xdr:from>
    <xdr:to>
      <xdr:col>14</xdr:col>
      <xdr:colOff>101411</xdr:colOff>
      <xdr:row>945</xdr:row>
      <xdr:rowOff>108670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427204C-DE8D-4034-9B78-FB98D78A0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2920" y="166352220"/>
          <a:ext cx="7881431" cy="66694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948</xdr:row>
      <xdr:rowOff>0</xdr:rowOff>
    </xdr:from>
    <xdr:to>
      <xdr:col>15</xdr:col>
      <xdr:colOff>185436</xdr:colOff>
      <xdr:row>983</xdr:row>
      <xdr:rowOff>1910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B7531F81-9ED7-4CEA-A1FB-1D9302A81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02920" y="173461680"/>
          <a:ext cx="8567436" cy="6402710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987</xdr:row>
      <xdr:rowOff>22860</xdr:rowOff>
    </xdr:from>
    <xdr:to>
      <xdr:col>14</xdr:col>
      <xdr:colOff>86171</xdr:colOff>
      <xdr:row>1023</xdr:row>
      <xdr:rowOff>108670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B55162BC-C00E-4894-912D-B2AF547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87680" y="180616860"/>
          <a:ext cx="7881431" cy="666949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1027</xdr:row>
      <xdr:rowOff>53340</xdr:rowOff>
    </xdr:from>
    <xdr:to>
      <xdr:col>11</xdr:col>
      <xdr:colOff>352410</xdr:colOff>
      <xdr:row>1063</xdr:row>
      <xdr:rowOff>154394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3DC0F4E-964E-4754-95B0-29D5976D0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95300" y="187962540"/>
          <a:ext cx="6334110" cy="66847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1067</xdr:row>
      <xdr:rowOff>0</xdr:rowOff>
    </xdr:from>
    <xdr:to>
      <xdr:col>14</xdr:col>
      <xdr:colOff>452036</xdr:colOff>
      <xdr:row>1103</xdr:row>
      <xdr:rowOff>85810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8A086D5-B6B7-4EEC-950D-CF3277DC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2920" y="195224400"/>
          <a:ext cx="8232056" cy="66694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1106</xdr:row>
      <xdr:rowOff>0</xdr:rowOff>
    </xdr:from>
    <xdr:to>
      <xdr:col>14</xdr:col>
      <xdr:colOff>444413</xdr:colOff>
      <xdr:row>1142</xdr:row>
      <xdr:rowOff>62943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73F29FCF-8D39-4376-9E29-4A6A89AF6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2920" y="202356720"/>
          <a:ext cx="8224433" cy="66466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1146</xdr:row>
      <xdr:rowOff>0</xdr:rowOff>
    </xdr:from>
    <xdr:to>
      <xdr:col>16</xdr:col>
      <xdr:colOff>101770</xdr:colOff>
      <xdr:row>1174</xdr:row>
      <xdr:rowOff>153973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CE292036-F867-4478-93DA-264E5B5CC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02920" y="209671920"/>
          <a:ext cx="9085750" cy="52746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9ce44b075159731/&#12489;&#12461;&#12517;&#12513;&#12531;&#12488;/PB&#26908;&#35388;&#23455;&#36341;&#35352;&#25552;&#20986;&#20998;(&#22823;&#20869;)/EB_EURUSD_4H&#36275;_&#26908;&#35388;/EB_EURUSD_4H&#38620;&#65395;_&#35712;&#25030;&#65384;&#654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定数"/>
      <sheetName val="検証シート　FIB1.27"/>
      <sheetName val="検証シート　FIB1.5"/>
      <sheetName val="検証シート　FIB2.0"/>
      <sheetName val="画像"/>
      <sheetName val="気づき"/>
      <sheetName val="検証終了通貨"/>
      <sheetName val="テンプレ"/>
    </sheetNames>
    <sheetDataSet>
      <sheetData sheetId="0" refreshError="1">
        <row r="6">
          <cell r="A6" t="str">
            <v>AUD</v>
          </cell>
          <cell r="B6">
            <v>90</v>
          </cell>
        </row>
        <row r="7">
          <cell r="A7" t="str">
            <v>CAD</v>
          </cell>
          <cell r="B7">
            <v>90</v>
          </cell>
        </row>
        <row r="8">
          <cell r="A8" t="str">
            <v>CHF</v>
          </cell>
          <cell r="B8">
            <v>110</v>
          </cell>
        </row>
        <row r="9">
          <cell r="A9" t="str">
            <v>EUR</v>
          </cell>
          <cell r="B9">
            <v>120</v>
          </cell>
        </row>
        <row r="10">
          <cell r="A10" t="str">
            <v>GBP</v>
          </cell>
          <cell r="B10">
            <v>150</v>
          </cell>
        </row>
        <row r="11">
          <cell r="A11" t="str">
            <v>JPY</v>
          </cell>
          <cell r="B11">
            <v>100</v>
          </cell>
        </row>
        <row r="12">
          <cell r="A12" t="str">
            <v>NZD</v>
          </cell>
          <cell r="B12">
            <v>80</v>
          </cell>
        </row>
        <row r="13">
          <cell r="A13" t="str">
            <v>USD</v>
          </cell>
          <cell r="B13">
            <v>120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ColWidth="8.77734375" defaultRowHeight="13.2" x14ac:dyDescent="0.2"/>
  <sheetData>
    <row r="2" spans="1:2" x14ac:dyDescent="0.2">
      <c r="A2" t="s">
        <v>39</v>
      </c>
    </row>
    <row r="3" spans="1:2" x14ac:dyDescent="0.2">
      <c r="A3">
        <v>100000</v>
      </c>
    </row>
    <row r="5" spans="1:2" x14ac:dyDescent="0.2">
      <c r="A5" t="s">
        <v>40</v>
      </c>
    </row>
    <row r="6" spans="1:2" x14ac:dyDescent="0.2">
      <c r="A6" t="s">
        <v>47</v>
      </c>
      <c r="B6">
        <v>90</v>
      </c>
    </row>
    <row r="7" spans="1:2" x14ac:dyDescent="0.2">
      <c r="A7" t="s">
        <v>46</v>
      </c>
      <c r="B7">
        <v>90</v>
      </c>
    </row>
    <row r="8" spans="1:2" x14ac:dyDescent="0.2">
      <c r="A8" t="s">
        <v>44</v>
      </c>
      <c r="B8">
        <v>110</v>
      </c>
    </row>
    <row r="9" spans="1:2" x14ac:dyDescent="0.2">
      <c r="A9" t="s">
        <v>42</v>
      </c>
      <c r="B9">
        <v>120</v>
      </c>
    </row>
    <row r="10" spans="1:2" x14ac:dyDescent="0.2">
      <c r="A10" t="s">
        <v>43</v>
      </c>
      <c r="B10">
        <v>150</v>
      </c>
    </row>
    <row r="11" spans="1:2" x14ac:dyDescent="0.2">
      <c r="A11" t="s">
        <v>48</v>
      </c>
      <c r="B11">
        <v>100</v>
      </c>
    </row>
    <row r="12" spans="1:2" x14ac:dyDescent="0.2">
      <c r="A12" t="s">
        <v>45</v>
      </c>
      <c r="B12">
        <v>80</v>
      </c>
    </row>
    <row r="13" spans="1:2" x14ac:dyDescent="0.2">
      <c r="A13" t="s">
        <v>41</v>
      </c>
      <c r="B13">
        <v>120</v>
      </c>
    </row>
  </sheetData>
  <phoneticPr fontId="2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B109"/>
  <sheetViews>
    <sheetView zoomScale="115" zoomScaleNormal="115" zoomScalePageLayoutView="115" workbookViewId="0">
      <pane ySplit="8" topLeftCell="A12" activePane="bottomLeft" state="frozen"/>
      <selection pane="bottomLeft" activeCell="L10" sqref="L10:M10"/>
    </sheetView>
  </sheetViews>
  <sheetFormatPr defaultColWidth="8.77734375" defaultRowHeight="13.2" x14ac:dyDescent="0.2"/>
  <cols>
    <col min="1" max="1" width="3.88671875" customWidth="1"/>
    <col min="2" max="3" width="6.6640625" customWidth="1"/>
    <col min="4" max="4" width="4.5546875" customWidth="1"/>
    <col min="5" max="8" width="6.6640625" customWidth="1"/>
    <col min="9" max="9" width="5.5546875" customWidth="1"/>
    <col min="10" max="10" width="10.88671875" customWidth="1"/>
    <col min="11" max="12" width="6.6640625" customWidth="1"/>
    <col min="13" max="13" width="2.5546875" customWidth="1"/>
    <col min="14" max="17" width="6.6640625" customWidth="1"/>
    <col min="18" max="18" width="4.109375" customWidth="1"/>
    <col min="19" max="19" width="6.6640625" customWidth="1"/>
    <col min="20" max="20" width="2.77734375" customWidth="1"/>
    <col min="21" max="21" width="5.77734375" customWidth="1"/>
    <col min="22" max="22" width="3.44140625" customWidth="1"/>
    <col min="23" max="23" width="10.77734375" style="22" hidden="1" customWidth="1"/>
    <col min="24" max="24" width="0" hidden="1" customWidth="1"/>
    <col min="26" max="26" width="7.109375" customWidth="1"/>
  </cols>
  <sheetData>
    <row r="2" spans="1:28" x14ac:dyDescent="0.2">
      <c r="B2" s="54" t="s">
        <v>4</v>
      </c>
      <c r="C2" s="54"/>
      <c r="D2" s="56" t="s">
        <v>38</v>
      </c>
      <c r="E2" s="56"/>
      <c r="F2" s="54" t="s">
        <v>5</v>
      </c>
      <c r="G2" s="54"/>
      <c r="H2" s="58" t="s">
        <v>60</v>
      </c>
      <c r="I2" s="58"/>
      <c r="J2" s="35"/>
      <c r="K2" s="54" t="s">
        <v>6</v>
      </c>
      <c r="L2" s="54"/>
      <c r="M2" s="55">
        <v>100000</v>
      </c>
      <c r="N2" s="56"/>
      <c r="O2" s="54" t="s">
        <v>7</v>
      </c>
      <c r="P2" s="54"/>
      <c r="Q2" s="57">
        <f>SUM(M2,D4)</f>
        <v>286698.45573038206</v>
      </c>
      <c r="R2" s="58"/>
      <c r="S2" s="1"/>
      <c r="T2" s="1"/>
      <c r="U2" s="1"/>
    </row>
    <row r="3" spans="1:28" ht="57" customHeight="1" x14ac:dyDescent="0.2">
      <c r="B3" s="54" t="s">
        <v>8</v>
      </c>
      <c r="C3" s="54"/>
      <c r="D3" s="59" t="s">
        <v>37</v>
      </c>
      <c r="E3" s="59"/>
      <c r="F3" s="59"/>
      <c r="G3" s="59"/>
      <c r="H3" s="59"/>
      <c r="I3" s="59"/>
      <c r="J3" s="36"/>
      <c r="K3" s="54" t="s">
        <v>9</v>
      </c>
      <c r="L3" s="54"/>
      <c r="M3" s="59" t="s">
        <v>52</v>
      </c>
      <c r="N3" s="60"/>
      <c r="O3" s="60"/>
      <c r="P3" s="60"/>
      <c r="Q3" s="60"/>
      <c r="R3" s="60"/>
      <c r="S3" s="1"/>
      <c r="T3" s="1"/>
    </row>
    <row r="4" spans="1:28" x14ac:dyDescent="0.2">
      <c r="B4" s="54" t="s">
        <v>10</v>
      </c>
      <c r="C4" s="54"/>
      <c r="D4" s="61">
        <f>SUM($S$9:$T$993)</f>
        <v>186698.45573038206</v>
      </c>
      <c r="E4" s="61"/>
      <c r="F4" s="54" t="s">
        <v>11</v>
      </c>
      <c r="G4" s="54"/>
      <c r="H4" s="62">
        <f>SUM($U$9:$V$108)</f>
        <v>3574.4000000000024</v>
      </c>
      <c r="I4" s="58"/>
      <c r="J4" s="35"/>
      <c r="K4" s="63" t="s">
        <v>57</v>
      </c>
      <c r="L4" s="63"/>
      <c r="M4" s="57">
        <f>AA8/AB8</f>
        <v>-23.757373670556724</v>
      </c>
      <c r="N4" s="57"/>
      <c r="O4" s="63" t="s">
        <v>50</v>
      </c>
      <c r="P4" s="63"/>
      <c r="Q4" s="64">
        <f>MAX(Z:Z)</f>
        <v>2.9999999999999916E-2</v>
      </c>
      <c r="R4" s="64"/>
      <c r="S4" s="1"/>
      <c r="T4" s="1"/>
      <c r="U4" s="1"/>
    </row>
    <row r="5" spans="1:28" x14ac:dyDescent="0.2">
      <c r="B5" s="28" t="s">
        <v>14</v>
      </c>
      <c r="C5" s="2">
        <f>COUNTIF($S$9:$S$990,"&gt;0")</f>
        <v>29</v>
      </c>
      <c r="D5" s="27" t="s">
        <v>15</v>
      </c>
      <c r="E5" s="15">
        <f>COUNTIF($S$9:$S$990,"&lt;0")</f>
        <v>1</v>
      </c>
      <c r="F5" s="27" t="s">
        <v>16</v>
      </c>
      <c r="G5" s="2">
        <f>COUNTIF($S$9:$S$990,"=0")</f>
        <v>0</v>
      </c>
      <c r="H5" s="27" t="s">
        <v>17</v>
      </c>
      <c r="I5" s="3">
        <f>C5/SUM(C5,E5,G5)</f>
        <v>0.96666666666666667</v>
      </c>
      <c r="J5" s="38"/>
      <c r="K5" s="65" t="s">
        <v>18</v>
      </c>
      <c r="L5" s="54"/>
      <c r="M5" s="66">
        <f>MAX(W9:W993)</f>
        <v>14</v>
      </c>
      <c r="N5" s="67"/>
      <c r="O5" s="17" t="s">
        <v>19</v>
      </c>
      <c r="P5" s="9"/>
      <c r="Q5" s="66">
        <f>MAX(X9:X993)</f>
        <v>1</v>
      </c>
      <c r="R5" s="67"/>
      <c r="S5" s="1"/>
      <c r="T5" s="1"/>
      <c r="U5" s="1"/>
    </row>
    <row r="6" spans="1:28" x14ac:dyDescent="0.2">
      <c r="B6" s="11"/>
      <c r="C6" s="13"/>
      <c r="D6" s="14"/>
      <c r="E6" s="10"/>
      <c r="F6" s="11"/>
      <c r="G6" s="10"/>
      <c r="H6" s="11"/>
      <c r="I6" s="16"/>
      <c r="J6" s="16"/>
      <c r="K6" s="11"/>
      <c r="L6" s="11"/>
      <c r="M6" s="10"/>
      <c r="N6" s="32" t="s">
        <v>55</v>
      </c>
      <c r="O6" s="12"/>
      <c r="P6" s="12"/>
      <c r="Q6" s="10"/>
      <c r="R6" s="7"/>
      <c r="S6" s="1"/>
      <c r="T6" s="1"/>
      <c r="U6" s="1"/>
    </row>
    <row r="7" spans="1:28" x14ac:dyDescent="0.2">
      <c r="B7" s="68" t="s">
        <v>20</v>
      </c>
      <c r="C7" s="70" t="s">
        <v>21</v>
      </c>
      <c r="D7" s="71"/>
      <c r="E7" s="74" t="s">
        <v>22</v>
      </c>
      <c r="F7" s="75"/>
      <c r="G7" s="75"/>
      <c r="H7" s="75"/>
      <c r="I7" s="76"/>
      <c r="J7" s="39"/>
      <c r="K7" s="77" t="s">
        <v>23</v>
      </c>
      <c r="L7" s="78"/>
      <c r="M7" s="79"/>
      <c r="N7" s="80" t="s">
        <v>24</v>
      </c>
      <c r="O7" s="81" t="s">
        <v>25</v>
      </c>
      <c r="P7" s="82"/>
      <c r="Q7" s="82"/>
      <c r="R7" s="83"/>
      <c r="S7" s="84" t="s">
        <v>26</v>
      </c>
      <c r="T7" s="84"/>
      <c r="U7" s="84"/>
      <c r="V7" s="84"/>
    </row>
    <row r="8" spans="1:28" x14ac:dyDescent="0.2">
      <c r="A8" s="49"/>
      <c r="B8" s="69"/>
      <c r="C8" s="72"/>
      <c r="D8" s="73"/>
      <c r="E8" s="18" t="s">
        <v>27</v>
      </c>
      <c r="F8" s="18" t="s">
        <v>28</v>
      </c>
      <c r="G8" s="18" t="s">
        <v>29</v>
      </c>
      <c r="H8" s="85" t="s">
        <v>30</v>
      </c>
      <c r="I8" s="76"/>
      <c r="J8" s="34" t="s">
        <v>59</v>
      </c>
      <c r="K8" s="4" t="s">
        <v>31</v>
      </c>
      <c r="L8" s="86" t="s">
        <v>32</v>
      </c>
      <c r="M8" s="79"/>
      <c r="N8" s="80"/>
      <c r="O8" s="5" t="s">
        <v>27</v>
      </c>
      <c r="P8" s="5" t="s">
        <v>28</v>
      </c>
      <c r="Q8" s="87" t="s">
        <v>30</v>
      </c>
      <c r="R8" s="83"/>
      <c r="S8" s="84" t="s">
        <v>33</v>
      </c>
      <c r="T8" s="84"/>
      <c r="U8" s="84" t="s">
        <v>31</v>
      </c>
      <c r="V8" s="84"/>
      <c r="Z8" t="s">
        <v>49</v>
      </c>
      <c r="AA8">
        <f>SUM(AA9:AA108)</f>
        <v>194902.32224121457</v>
      </c>
      <c r="AB8">
        <f>SUM(AB9:AB108)</f>
        <v>-8203.8665108325204</v>
      </c>
    </row>
    <row r="9" spans="1:28" x14ac:dyDescent="0.2">
      <c r="A9" s="48" t="s">
        <v>61</v>
      </c>
      <c r="B9" s="29">
        <v>51</v>
      </c>
      <c r="C9" s="88">
        <f>M2</f>
        <v>100000</v>
      </c>
      <c r="D9" s="88"/>
      <c r="E9" s="29">
        <v>2010</v>
      </c>
      <c r="F9" s="8">
        <v>43849</v>
      </c>
      <c r="G9" s="37" t="s">
        <v>2</v>
      </c>
      <c r="H9" s="89">
        <v>1.4309000000000001</v>
      </c>
      <c r="I9" s="89"/>
      <c r="J9" s="37">
        <v>1.44089</v>
      </c>
      <c r="K9" s="43">
        <f>(J9-H9)*10000</f>
        <v>99.899999999999437</v>
      </c>
      <c r="L9" s="90">
        <f>IF(K9="","",C9*0.03)</f>
        <v>3000</v>
      </c>
      <c r="M9" s="91"/>
      <c r="N9" s="6">
        <f>IF(K9="","",(L9/K9)/LOOKUP(RIGHT($D$2,3),定数!$A$6:$A$13,定数!$B$6:$B$13))</f>
        <v>0.25025025025025166</v>
      </c>
      <c r="O9" s="29">
        <v>2010</v>
      </c>
      <c r="P9" s="8">
        <v>43849</v>
      </c>
      <c r="Q9" s="92">
        <v>1.41845</v>
      </c>
      <c r="R9" s="92"/>
      <c r="S9" s="93">
        <f>IF(Q9="","",U9*N9*LOOKUP(RIGHT($D$2,3),[1]定数!$A$6:$A$13,[1]定数!$B$6:$B$13))</f>
        <v>3738.7387387387816</v>
      </c>
      <c r="T9" s="93"/>
      <c r="U9" s="94">
        <f>IF(Q9="","",IF(G9="買",(Q9-H9),(H9-Q9))*IF(RIGHT($D$2,3)="JPY",100,10000))</f>
        <v>124.50000000000072</v>
      </c>
      <c r="V9" s="94"/>
      <c r="W9" s="1">
        <f>IF(U9&lt;&gt;"",IF(U9&gt;0,1+W8,0),"")</f>
        <v>1</v>
      </c>
      <c r="X9">
        <f>IF(U9&lt;&gt;"",IF(U9&lt;0,1+X8,0),"")</f>
        <v>0</v>
      </c>
      <c r="AA9">
        <f>IF(S9&gt;0,S9,"")</f>
        <v>3738.7387387387816</v>
      </c>
      <c r="AB9" t="str">
        <f>IF(S9&lt;0,S9,"")</f>
        <v/>
      </c>
    </row>
    <row r="10" spans="1:28" x14ac:dyDescent="0.2">
      <c r="B10" s="29">
        <f>B9+1</f>
        <v>52</v>
      </c>
      <c r="C10" s="88">
        <f t="shared" ref="C10:C73" si="0">IF(S9="","",C9+S9)</f>
        <v>103738.73873873879</v>
      </c>
      <c r="D10" s="88"/>
      <c r="E10" s="40">
        <v>2010</v>
      </c>
      <c r="F10" s="8">
        <v>43858</v>
      </c>
      <c r="G10" s="29" t="s">
        <v>2</v>
      </c>
      <c r="H10" s="89">
        <v>1.3997299999999999</v>
      </c>
      <c r="I10" s="89"/>
      <c r="J10" s="33">
        <v>1.4051199999999999</v>
      </c>
      <c r="K10" s="43">
        <f t="shared" ref="K10:K11" si="1">(J10-H10)*10000</f>
        <v>53.900000000000063</v>
      </c>
      <c r="L10" s="90">
        <f>IF(K10="","",C10*0.03)</f>
        <v>3112.1621621621634</v>
      </c>
      <c r="M10" s="91"/>
      <c r="N10" s="6">
        <f>IF(K10="","",(L10/K10)/LOOKUP(RIGHT($D$2,3),定数!$A$6:$A$13,定数!$B$6:$B$13))</f>
        <v>0.48116298116298079</v>
      </c>
      <c r="O10" s="29">
        <v>2010</v>
      </c>
      <c r="P10" s="8">
        <v>43858</v>
      </c>
      <c r="Q10" s="92">
        <v>1.39307</v>
      </c>
      <c r="R10" s="92"/>
      <c r="S10" s="93">
        <f>IF(Q10="","",U10*N10*LOOKUP(RIGHT($D$2,3),[1]定数!$A$6:$A$13,[1]定数!$B$6:$B$13))</f>
        <v>3845.4545454544782</v>
      </c>
      <c r="T10" s="93"/>
      <c r="U10" s="94">
        <f>IF(Q10="","",IF(G10="買",(Q10-H10),(H10-Q10))*IF(RIGHT($D$2,3)="JPY",100,10000))</f>
        <v>66.599999999998886</v>
      </c>
      <c r="V10" s="94"/>
      <c r="W10" s="22">
        <f t="shared" ref="W10:W22" si="2">IF(U10&lt;&gt;"",IF(U10&gt;0,1+W9,0),"")</f>
        <v>2</v>
      </c>
      <c r="X10">
        <f t="shared" ref="X10:X73" si="3">IF(U10&lt;&gt;"",IF(U10&lt;0,1+X9,0),"")</f>
        <v>0</v>
      </c>
      <c r="Y10" s="30">
        <f>IF(C10&lt;&gt;"",MAX(C10,C9),"")</f>
        <v>103738.73873873879</v>
      </c>
      <c r="AA10">
        <f t="shared" ref="AA10:AA73" si="4">IF(S10&gt;0,S10,"")</f>
        <v>3845.4545454544782</v>
      </c>
      <c r="AB10" t="str">
        <f t="shared" ref="AB10:AB73" si="5">IF(S10&lt;0,S10,"")</f>
        <v/>
      </c>
    </row>
    <row r="11" spans="1:28" x14ac:dyDescent="0.2">
      <c r="A11" s="48" t="s">
        <v>61</v>
      </c>
      <c r="B11" s="41">
        <f t="shared" ref="B11:B74" si="6">B10+1</f>
        <v>53</v>
      </c>
      <c r="C11" s="88">
        <f t="shared" si="0"/>
        <v>107584.19328419326</v>
      </c>
      <c r="D11" s="88"/>
      <c r="E11" s="29">
        <v>2010</v>
      </c>
      <c r="F11" s="8">
        <v>43964</v>
      </c>
      <c r="G11" s="29" t="s">
        <v>2</v>
      </c>
      <c r="H11" s="92">
        <v>1.25623</v>
      </c>
      <c r="I11" s="92"/>
      <c r="J11" s="42">
        <v>1.2682</v>
      </c>
      <c r="K11" s="43">
        <f t="shared" si="1"/>
        <v>119.70000000000036</v>
      </c>
      <c r="L11" s="90">
        <f t="shared" ref="L11:L74" si="7">IF(K11="","",C11*0.03)</f>
        <v>3227.5257985257977</v>
      </c>
      <c r="M11" s="91"/>
      <c r="N11" s="6">
        <f>IF(K11="","",(L11/K11)/LOOKUP(RIGHT($D$2,3),定数!$A$6:$A$13,定数!$B$6:$B$13))</f>
        <v>0.22469547469547396</v>
      </c>
      <c r="O11" s="29">
        <v>2010</v>
      </c>
      <c r="P11" s="8">
        <v>43964</v>
      </c>
      <c r="Q11" s="92">
        <v>1.2407600000000001</v>
      </c>
      <c r="R11" s="92"/>
      <c r="S11" s="93">
        <f>IF(Q11="","",U11*N11*LOOKUP(RIGHT($D$2,3),[1]定数!$A$6:$A$13,[1]定数!$B$6:$B$13))</f>
        <v>4171.2467922467449</v>
      </c>
      <c r="T11" s="93"/>
      <c r="U11" s="94">
        <f>IF(Q11="","",IF(G11="買",(Q11-H11),(H11-Q11))*IF(RIGHT($D$2,3)="JPY",100,10000))</f>
        <v>154.69999999999874</v>
      </c>
      <c r="V11" s="94"/>
      <c r="W11" s="22">
        <f t="shared" si="2"/>
        <v>3</v>
      </c>
      <c r="X11">
        <f t="shared" si="3"/>
        <v>0</v>
      </c>
      <c r="Y11" s="30">
        <f>IF(C11&lt;&gt;"",MAX(Y10,C11),"")</f>
        <v>107584.19328419326</v>
      </c>
      <c r="Z11" s="31">
        <f>IF(Y11&lt;&gt;"",1-(C11/Y11),"")</f>
        <v>0</v>
      </c>
      <c r="AA11">
        <f t="shared" si="4"/>
        <v>4171.2467922467449</v>
      </c>
      <c r="AB11" t="str">
        <f t="shared" si="5"/>
        <v/>
      </c>
    </row>
    <row r="12" spans="1:28" x14ac:dyDescent="0.2">
      <c r="B12" s="41">
        <f t="shared" si="6"/>
        <v>54</v>
      </c>
      <c r="C12" s="88">
        <f t="shared" si="0"/>
        <v>111755.44007644001</v>
      </c>
      <c r="D12" s="88"/>
      <c r="E12" s="29">
        <v>2010</v>
      </c>
      <c r="F12" s="8">
        <v>44039</v>
      </c>
      <c r="G12" s="29" t="s">
        <v>3</v>
      </c>
      <c r="H12" s="89">
        <v>1.3008999999999999</v>
      </c>
      <c r="I12" s="89"/>
      <c r="J12" s="45">
        <v>1.2951999999999999</v>
      </c>
      <c r="K12" s="43">
        <f t="shared" ref="K12:K18" si="8">(H12-J12)*10000</f>
        <v>57.000000000000384</v>
      </c>
      <c r="L12" s="90">
        <f t="shared" si="7"/>
        <v>3352.6632022931999</v>
      </c>
      <c r="M12" s="91"/>
      <c r="N12" s="6">
        <f>IF(K12="","",(L12/K12)/LOOKUP(RIGHT($D$2,3),定数!$A$6:$A$13,定数!$B$6:$B$13))</f>
        <v>0.49015543893175106</v>
      </c>
      <c r="O12" s="29">
        <v>2010</v>
      </c>
      <c r="P12" s="8">
        <v>44039</v>
      </c>
      <c r="Q12" s="92">
        <v>1.3078099999999999</v>
      </c>
      <c r="R12" s="92"/>
      <c r="S12" s="93">
        <f>IF(Q12="","",U12*N12*LOOKUP(RIGHT($D$2,3),[1]定数!$A$6:$A$13,[1]定数!$B$6:$B$13))</f>
        <v>4064.3688996220631</v>
      </c>
      <c r="T12" s="93"/>
      <c r="U12" s="94">
        <f t="shared" ref="U12:U75" si="9">IF(Q12="","",IF(G12="買",(Q12-H12),(H12-Q12))*IF(RIGHT($D$2,3)="JPY",100,10000))</f>
        <v>69.09999999999971</v>
      </c>
      <c r="V12" s="94"/>
      <c r="W12" s="22">
        <f t="shared" si="2"/>
        <v>4</v>
      </c>
      <c r="X12">
        <f t="shared" si="3"/>
        <v>0</v>
      </c>
      <c r="Y12" s="30">
        <f t="shared" ref="Y12:Y75" si="10">IF(C12&lt;&gt;"",MAX(Y11,C12),"")</f>
        <v>111755.44007644001</v>
      </c>
      <c r="Z12" s="31">
        <f t="shared" ref="Z12:Z75" si="11">IF(Y12&lt;&gt;"",1-(C12/Y12),"")</f>
        <v>0</v>
      </c>
      <c r="AA12">
        <f t="shared" si="4"/>
        <v>4064.3688996220631</v>
      </c>
      <c r="AB12" t="str">
        <f t="shared" si="5"/>
        <v/>
      </c>
    </row>
    <row r="13" spans="1:28" x14ac:dyDescent="0.2">
      <c r="A13" s="48" t="s">
        <v>61</v>
      </c>
      <c r="B13" s="41">
        <f t="shared" si="6"/>
        <v>55</v>
      </c>
      <c r="C13" s="88">
        <f t="shared" ref="C13" si="12">IF(S12="","",C12+S12)</f>
        <v>115819.80897606206</v>
      </c>
      <c r="D13" s="88"/>
      <c r="E13" s="29">
        <v>2010</v>
      </c>
      <c r="F13" s="8">
        <v>44090</v>
      </c>
      <c r="G13" s="29" t="s">
        <v>3</v>
      </c>
      <c r="H13" s="89">
        <v>1.30829</v>
      </c>
      <c r="I13" s="89"/>
      <c r="J13" s="33">
        <v>1.29759</v>
      </c>
      <c r="K13" s="43">
        <f t="shared" si="8"/>
        <v>106.99999999999932</v>
      </c>
      <c r="L13" s="90">
        <f t="shared" si="7"/>
        <v>3474.5942692818617</v>
      </c>
      <c r="M13" s="91"/>
      <c r="N13" s="6">
        <f>IF(K13="","",(L13/K13)/LOOKUP(RIGHT($D$2,3),定数!$A$6:$A$13,定数!$B$6:$B$13))</f>
        <v>0.27060703031790373</v>
      </c>
      <c r="O13" s="29">
        <v>2010</v>
      </c>
      <c r="P13" s="8">
        <v>44090</v>
      </c>
      <c r="Q13" s="92">
        <v>1.32179</v>
      </c>
      <c r="R13" s="92"/>
      <c r="S13" s="93">
        <f>IF(Q13="","",U13*N13*LOOKUP(RIGHT($D$2,3),[1]定数!$A$6:$A$13,[1]定数!$B$6:$B$13))</f>
        <v>4383.8338911500623</v>
      </c>
      <c r="T13" s="93"/>
      <c r="U13" s="94">
        <f t="shared" si="9"/>
        <v>135.00000000000068</v>
      </c>
      <c r="V13" s="94"/>
      <c r="W13" s="22">
        <f t="shared" si="2"/>
        <v>5</v>
      </c>
      <c r="X13">
        <f t="shared" si="3"/>
        <v>0</v>
      </c>
      <c r="Y13" s="30">
        <f t="shared" si="10"/>
        <v>115819.80897606206</v>
      </c>
      <c r="Z13" s="31">
        <f t="shared" si="11"/>
        <v>0</v>
      </c>
      <c r="AA13">
        <f t="shared" si="4"/>
        <v>4383.8338911500623</v>
      </c>
      <c r="AB13" t="str">
        <f t="shared" si="5"/>
        <v/>
      </c>
    </row>
    <row r="14" spans="1:28" x14ac:dyDescent="0.2">
      <c r="B14" s="41">
        <f t="shared" si="6"/>
        <v>56</v>
      </c>
      <c r="C14" s="88">
        <f t="shared" si="0"/>
        <v>120203.64286721213</v>
      </c>
      <c r="D14" s="88"/>
      <c r="E14" s="29">
        <v>2010</v>
      </c>
      <c r="F14" s="8">
        <v>44102</v>
      </c>
      <c r="G14" s="29" t="s">
        <v>3</v>
      </c>
      <c r="H14" s="92">
        <v>1.3490899999999999</v>
      </c>
      <c r="I14" s="92"/>
      <c r="J14" s="33">
        <v>1.33815</v>
      </c>
      <c r="K14" s="43">
        <f t="shared" si="8"/>
        <v>109.39999999999949</v>
      </c>
      <c r="L14" s="90">
        <f t="shared" si="7"/>
        <v>3606.1092860163635</v>
      </c>
      <c r="M14" s="91"/>
      <c r="N14" s="6">
        <f>IF(K14="","",(L14/K14)/LOOKUP(RIGHT($D$2,3),定数!$A$6:$A$13,定数!$B$6:$B$13))</f>
        <v>0.27468839777699422</v>
      </c>
      <c r="O14" s="29">
        <v>2010</v>
      </c>
      <c r="P14" s="8">
        <v>44102</v>
      </c>
      <c r="Q14" s="92">
        <v>1.3630500000000001</v>
      </c>
      <c r="R14" s="92"/>
      <c r="S14" s="93">
        <f>IF(Q14="","",U14*N14*LOOKUP(RIGHT($D$2,3),[1]定数!$A$6:$A$13,[1]定数!$B$6:$B$13))</f>
        <v>4601.580039560271</v>
      </c>
      <c r="T14" s="93"/>
      <c r="U14" s="94">
        <f t="shared" si="9"/>
        <v>139.60000000000196</v>
      </c>
      <c r="V14" s="94"/>
      <c r="W14" s="22">
        <f t="shared" si="2"/>
        <v>6</v>
      </c>
      <c r="X14">
        <f t="shared" si="3"/>
        <v>0</v>
      </c>
      <c r="Y14" s="30">
        <f t="shared" si="10"/>
        <v>120203.64286721213</v>
      </c>
      <c r="Z14" s="31">
        <f t="shared" si="11"/>
        <v>0</v>
      </c>
      <c r="AA14">
        <f t="shared" si="4"/>
        <v>4601.580039560271</v>
      </c>
      <c r="AB14" t="str">
        <f t="shared" si="5"/>
        <v/>
      </c>
    </row>
    <row r="15" spans="1:28" x14ac:dyDescent="0.2">
      <c r="A15" s="48" t="s">
        <v>61</v>
      </c>
      <c r="B15" s="41">
        <f t="shared" si="6"/>
        <v>57</v>
      </c>
      <c r="C15" s="88">
        <f t="shared" si="0"/>
        <v>124805.2229067724</v>
      </c>
      <c r="D15" s="88"/>
      <c r="E15" s="29">
        <v>2010</v>
      </c>
      <c r="F15" s="8">
        <v>44102</v>
      </c>
      <c r="G15" s="29" t="s">
        <v>3</v>
      </c>
      <c r="H15" s="92">
        <v>1.3596299999999999</v>
      </c>
      <c r="I15" s="92"/>
      <c r="J15" s="33">
        <v>1.3441799999999999</v>
      </c>
      <c r="K15" s="43">
        <f t="shared" si="8"/>
        <v>154.49999999999963</v>
      </c>
      <c r="L15" s="90">
        <f t="shared" si="7"/>
        <v>3744.1566872031717</v>
      </c>
      <c r="M15" s="91"/>
      <c r="N15" s="6">
        <f>IF(K15="","",(L15/K15)/LOOKUP(RIGHT($D$2,3),定数!$A$6:$A$13,定数!$B$6:$B$13))</f>
        <v>0.20195019887827295</v>
      </c>
      <c r="O15" s="29">
        <v>2010</v>
      </c>
      <c r="P15" s="8">
        <v>44102</v>
      </c>
      <c r="Q15" s="89">
        <v>1.3787</v>
      </c>
      <c r="R15" s="89"/>
      <c r="S15" s="93">
        <f>IF(Q15="","",U15*N15*LOOKUP(RIGHT($D$2,3),[1]定数!$A$6:$A$13,[1]定数!$B$6:$B$13))</f>
        <v>4621.4283511304329</v>
      </c>
      <c r="T15" s="93"/>
      <c r="U15" s="94">
        <f t="shared" si="9"/>
        <v>190.70000000000141</v>
      </c>
      <c r="V15" s="94"/>
      <c r="W15" s="22">
        <f t="shared" si="2"/>
        <v>7</v>
      </c>
      <c r="X15">
        <f t="shared" si="3"/>
        <v>0</v>
      </c>
      <c r="Y15" s="30">
        <f t="shared" si="10"/>
        <v>124805.2229067724</v>
      </c>
      <c r="Z15" s="31">
        <f t="shared" si="11"/>
        <v>0</v>
      </c>
      <c r="AA15">
        <f t="shared" si="4"/>
        <v>4621.4283511304329</v>
      </c>
      <c r="AB15" t="str">
        <f t="shared" si="5"/>
        <v/>
      </c>
    </row>
    <row r="16" spans="1:28" x14ac:dyDescent="0.2">
      <c r="A16" s="48" t="s">
        <v>61</v>
      </c>
      <c r="B16" s="41">
        <f t="shared" si="6"/>
        <v>58</v>
      </c>
      <c r="C16" s="88">
        <f t="shared" si="0"/>
        <v>129426.65125790283</v>
      </c>
      <c r="D16" s="88"/>
      <c r="E16" s="29">
        <v>2010</v>
      </c>
      <c r="F16" s="8">
        <v>44104</v>
      </c>
      <c r="G16" s="29" t="s">
        <v>3</v>
      </c>
      <c r="H16" s="92">
        <v>1.36727</v>
      </c>
      <c r="I16" s="92"/>
      <c r="J16" s="33">
        <v>1.3559300000000001</v>
      </c>
      <c r="K16" s="43">
        <f t="shared" si="8"/>
        <v>113.39999999999905</v>
      </c>
      <c r="L16" s="90">
        <f t="shared" si="7"/>
        <v>3882.7995377370848</v>
      </c>
      <c r="M16" s="91"/>
      <c r="N16" s="6">
        <f>IF(K16="","",(L16/K16)/LOOKUP(RIGHT($D$2,3),定数!$A$6:$A$13,定数!$B$6:$B$13))</f>
        <v>0.28533212358444426</v>
      </c>
      <c r="O16" s="29">
        <v>2010</v>
      </c>
      <c r="P16" s="8">
        <v>44104</v>
      </c>
      <c r="Q16" s="92">
        <v>1.38168</v>
      </c>
      <c r="R16" s="92"/>
      <c r="S16" s="93">
        <f>IF(Q16="","",U16*N16*LOOKUP(RIGHT($D$2,3),[1]定数!$A$6:$A$13,[1]定数!$B$6:$B$13))</f>
        <v>4933.9630810222216</v>
      </c>
      <c r="T16" s="93"/>
      <c r="U16" s="94">
        <f t="shared" si="9"/>
        <v>144.10000000000034</v>
      </c>
      <c r="V16" s="94"/>
      <c r="W16" s="22">
        <f t="shared" si="2"/>
        <v>8</v>
      </c>
      <c r="X16">
        <f t="shared" si="3"/>
        <v>0</v>
      </c>
      <c r="Y16" s="30">
        <f t="shared" si="10"/>
        <v>129426.65125790283</v>
      </c>
      <c r="Z16" s="31">
        <f t="shared" si="11"/>
        <v>0</v>
      </c>
      <c r="AA16">
        <f t="shared" si="4"/>
        <v>4933.9630810222216</v>
      </c>
      <c r="AB16" t="str">
        <f t="shared" si="5"/>
        <v/>
      </c>
    </row>
    <row r="17" spans="1:28" x14ac:dyDescent="0.2">
      <c r="A17" s="48" t="s">
        <v>61</v>
      </c>
      <c r="B17" s="41">
        <f t="shared" si="6"/>
        <v>59</v>
      </c>
      <c r="C17" s="88">
        <f t="shared" si="0"/>
        <v>134360.61433892505</v>
      </c>
      <c r="D17" s="88"/>
      <c r="E17" s="29">
        <v>2010</v>
      </c>
      <c r="F17" s="8">
        <v>44105</v>
      </c>
      <c r="G17" s="29" t="s">
        <v>3</v>
      </c>
      <c r="H17" s="92">
        <v>1.3763099999999999</v>
      </c>
      <c r="I17" s="92"/>
      <c r="J17" s="33">
        <v>1.36267</v>
      </c>
      <c r="K17" s="43">
        <f t="shared" si="8"/>
        <v>136.39999999999876</v>
      </c>
      <c r="L17" s="90">
        <f t="shared" si="7"/>
        <v>4030.8184301677516</v>
      </c>
      <c r="M17" s="91"/>
      <c r="N17" s="6">
        <f>IF(K17="","",(L17/K17)/LOOKUP(RIGHT($D$2,3),定数!$A$6:$A$13,定数!$B$6:$B$13))</f>
        <v>0.2462621230552168</v>
      </c>
      <c r="O17" s="29">
        <v>2010</v>
      </c>
      <c r="P17" s="8">
        <v>44105</v>
      </c>
      <c r="Q17" s="92">
        <v>1.3930899999999999</v>
      </c>
      <c r="R17" s="92"/>
      <c r="S17" s="93">
        <f>IF(Q17="","",U17*N17*LOOKUP(RIGHT($D$2,3),[1]定数!$A$6:$A$13,[1]定数!$B$6:$B$13))</f>
        <v>4958.7341098398501</v>
      </c>
      <c r="T17" s="93"/>
      <c r="U17" s="94">
        <f t="shared" si="9"/>
        <v>167.80000000000018</v>
      </c>
      <c r="V17" s="94"/>
      <c r="W17" s="22">
        <f t="shared" si="2"/>
        <v>9</v>
      </c>
      <c r="X17">
        <f t="shared" si="3"/>
        <v>0</v>
      </c>
      <c r="Y17" s="30">
        <f t="shared" si="10"/>
        <v>134360.61433892505</v>
      </c>
      <c r="Z17" s="31">
        <f t="shared" si="11"/>
        <v>0</v>
      </c>
      <c r="AA17">
        <f t="shared" si="4"/>
        <v>4958.7341098398501</v>
      </c>
      <c r="AB17" t="str">
        <f t="shared" si="5"/>
        <v/>
      </c>
    </row>
    <row r="18" spans="1:28" x14ac:dyDescent="0.2">
      <c r="B18" s="41">
        <f t="shared" si="6"/>
        <v>60</v>
      </c>
      <c r="C18" s="88">
        <f t="shared" si="0"/>
        <v>139319.34844876491</v>
      </c>
      <c r="D18" s="88"/>
      <c r="E18" s="29">
        <v>2010</v>
      </c>
      <c r="F18" s="8">
        <v>44110</v>
      </c>
      <c r="G18" s="29" t="s">
        <v>3</v>
      </c>
      <c r="H18" s="92">
        <v>1.3882099999999999</v>
      </c>
      <c r="I18" s="92"/>
      <c r="J18" s="33">
        <v>1.3799699999999999</v>
      </c>
      <c r="K18" s="43">
        <f t="shared" si="8"/>
        <v>82.400000000000247</v>
      </c>
      <c r="L18" s="90">
        <f t="shared" si="7"/>
        <v>4179.5804534629469</v>
      </c>
      <c r="M18" s="91"/>
      <c r="N18" s="6">
        <f>IF(K18="","",(L18/K18)/LOOKUP(RIGHT($D$2,3),定数!$A$6:$A$13,定数!$B$6:$B$13))</f>
        <v>0.42269219796348445</v>
      </c>
      <c r="O18" s="29">
        <v>2010</v>
      </c>
      <c r="P18" s="8">
        <v>44110</v>
      </c>
      <c r="Q18" s="92">
        <v>1.3990100000000001</v>
      </c>
      <c r="R18" s="92"/>
      <c r="S18" s="93">
        <f>IF(Q18="","",U18*N18*LOOKUP(RIGHT($D$2,3),[1]定数!$A$6:$A$13,[1]定数!$B$6:$B$13))</f>
        <v>5478.0908856068309</v>
      </c>
      <c r="T18" s="93"/>
      <c r="U18" s="94">
        <f t="shared" si="9"/>
        <v>108.00000000000142</v>
      </c>
      <c r="V18" s="94"/>
      <c r="W18" s="22">
        <f t="shared" si="2"/>
        <v>10</v>
      </c>
      <c r="X18">
        <f t="shared" si="3"/>
        <v>0</v>
      </c>
      <c r="Y18" s="30">
        <f t="shared" si="10"/>
        <v>139319.34844876491</v>
      </c>
      <c r="Z18" s="31">
        <f t="shared" si="11"/>
        <v>0</v>
      </c>
      <c r="AA18">
        <f t="shared" si="4"/>
        <v>5478.0908856068309</v>
      </c>
      <c r="AB18" t="str">
        <f t="shared" si="5"/>
        <v/>
      </c>
    </row>
    <row r="19" spans="1:28" x14ac:dyDescent="0.2">
      <c r="B19" s="41">
        <f t="shared" si="6"/>
        <v>61</v>
      </c>
      <c r="C19" s="88">
        <f t="shared" si="0"/>
        <v>144797.43933437174</v>
      </c>
      <c r="D19" s="88"/>
      <c r="E19" s="29">
        <v>2010</v>
      </c>
      <c r="F19" s="8">
        <v>44122</v>
      </c>
      <c r="G19" s="37" t="s">
        <v>2</v>
      </c>
      <c r="H19" s="89">
        <v>1.3930499999999999</v>
      </c>
      <c r="I19" s="89"/>
      <c r="J19" s="37">
        <v>1.40011</v>
      </c>
      <c r="K19" s="41">
        <f>(J19-H19)*10000</f>
        <v>70.600000000000662</v>
      </c>
      <c r="L19" s="90">
        <f t="shared" si="7"/>
        <v>4343.9231800311518</v>
      </c>
      <c r="M19" s="91"/>
      <c r="N19" s="6">
        <f>IF(K19="","",(L19/K19)/LOOKUP(RIGHT($D$2,3),定数!$A$6:$A$13,定数!$B$6:$B$13))</f>
        <v>0.51273880784125481</v>
      </c>
      <c r="O19" s="29">
        <v>2010</v>
      </c>
      <c r="P19" s="8">
        <v>44122</v>
      </c>
      <c r="Q19" s="92">
        <v>1.38164</v>
      </c>
      <c r="R19" s="92"/>
      <c r="S19" s="93">
        <f>IF(Q19="","",U19*N19*LOOKUP(RIGHT($D$2,3),[1]定数!$A$6:$A$13,[1]定数!$B$6:$B$13))</f>
        <v>7020.4197569624112</v>
      </c>
      <c r="T19" s="93"/>
      <c r="U19" s="94">
        <f t="shared" si="9"/>
        <v>114.0999999999992</v>
      </c>
      <c r="V19" s="94"/>
      <c r="W19" s="22">
        <f t="shared" si="2"/>
        <v>11</v>
      </c>
      <c r="X19">
        <f t="shared" si="3"/>
        <v>0</v>
      </c>
      <c r="Y19" s="30">
        <f t="shared" si="10"/>
        <v>144797.43933437174</v>
      </c>
      <c r="Z19" s="31">
        <f t="shared" si="11"/>
        <v>0</v>
      </c>
      <c r="AA19">
        <f t="shared" si="4"/>
        <v>7020.4197569624112</v>
      </c>
      <c r="AB19" t="str">
        <f t="shared" si="5"/>
        <v/>
      </c>
    </row>
    <row r="20" spans="1:28" x14ac:dyDescent="0.2">
      <c r="A20" s="48" t="s">
        <v>61</v>
      </c>
      <c r="B20" s="41">
        <f t="shared" si="6"/>
        <v>62</v>
      </c>
      <c r="C20" s="88">
        <f t="shared" si="0"/>
        <v>151817.85909133416</v>
      </c>
      <c r="D20" s="88"/>
      <c r="E20" s="29">
        <v>2010</v>
      </c>
      <c r="F20" s="8">
        <v>44144</v>
      </c>
      <c r="G20" s="29" t="s">
        <v>2</v>
      </c>
      <c r="H20" s="95">
        <v>1.3813299999999999</v>
      </c>
      <c r="I20" s="95"/>
      <c r="J20" s="33">
        <v>1.3972599999999999</v>
      </c>
      <c r="K20" s="41">
        <f>(J20-H20)*10000</f>
        <v>159.30000000000001</v>
      </c>
      <c r="L20" s="90">
        <f t="shared" si="7"/>
        <v>4554.5357727400251</v>
      </c>
      <c r="M20" s="91"/>
      <c r="N20" s="6">
        <f>IF(K20="","",(L20/K20)/LOOKUP(RIGHT($D$2,3),定数!$A$6:$A$13,定数!$B$6:$B$13))</f>
        <v>0.23825778262921243</v>
      </c>
      <c r="O20" s="29">
        <v>2010</v>
      </c>
      <c r="P20" s="8">
        <v>44144</v>
      </c>
      <c r="Q20" s="92">
        <v>1.36111</v>
      </c>
      <c r="R20" s="92"/>
      <c r="S20" s="93">
        <f>IF(Q20="","",U20*N20*LOOKUP(RIGHT($D$2,3),[1]定数!$A$6:$A$13,[1]定数!$B$6:$B$13))</f>
        <v>5781.0868377151828</v>
      </c>
      <c r="T20" s="93"/>
      <c r="U20" s="94">
        <f t="shared" si="9"/>
        <v>202.19999999999905</v>
      </c>
      <c r="V20" s="94"/>
      <c r="W20" s="22">
        <f t="shared" si="2"/>
        <v>12</v>
      </c>
      <c r="X20">
        <f t="shared" si="3"/>
        <v>0</v>
      </c>
      <c r="Y20" s="30">
        <f t="shared" si="10"/>
        <v>151817.85909133416</v>
      </c>
      <c r="Z20" s="31">
        <f t="shared" si="11"/>
        <v>0</v>
      </c>
      <c r="AA20">
        <f t="shared" si="4"/>
        <v>5781.0868377151828</v>
      </c>
      <c r="AB20" t="str">
        <f t="shared" si="5"/>
        <v/>
      </c>
    </row>
    <row r="21" spans="1:28" x14ac:dyDescent="0.2">
      <c r="B21" s="41">
        <f t="shared" si="6"/>
        <v>63</v>
      </c>
      <c r="C21" s="88">
        <f t="shared" si="0"/>
        <v>157598.94592904934</v>
      </c>
      <c r="D21" s="88"/>
      <c r="E21" s="29">
        <v>2010</v>
      </c>
      <c r="F21" s="8">
        <v>44151</v>
      </c>
      <c r="G21" s="29" t="s">
        <v>2</v>
      </c>
      <c r="H21" s="92">
        <v>1.35737</v>
      </c>
      <c r="I21" s="92"/>
      <c r="J21" s="46">
        <v>1.3641000000000001</v>
      </c>
      <c r="K21" s="41">
        <f>(J21-H21)*10000</f>
        <v>67.300000000001248</v>
      </c>
      <c r="L21" s="90">
        <f t="shared" si="7"/>
        <v>4727.9683778714798</v>
      </c>
      <c r="M21" s="91"/>
      <c r="N21" s="6">
        <f>IF(K21="","",(L21/K21)/LOOKUP(RIGHT($D$2,3),定数!$A$6:$A$13,定数!$B$6:$B$13))</f>
        <v>0.58543442024162862</v>
      </c>
      <c r="O21" s="29">
        <v>2010</v>
      </c>
      <c r="P21" s="8">
        <v>44151</v>
      </c>
      <c r="Q21" s="92">
        <v>1.3506100000000001</v>
      </c>
      <c r="R21" s="92"/>
      <c r="S21" s="93">
        <f>IF(Q21="","",U21*N21*LOOKUP(RIGHT($D$2,3),[1]定数!$A$6:$A$13,[1]定数!$B$6:$B$13))</f>
        <v>4749.0440170000056</v>
      </c>
      <c r="T21" s="93"/>
      <c r="U21" s="94">
        <f t="shared" si="9"/>
        <v>67.599999999998772</v>
      </c>
      <c r="V21" s="94"/>
      <c r="W21" s="22">
        <f t="shared" si="2"/>
        <v>13</v>
      </c>
      <c r="X21">
        <f t="shared" si="3"/>
        <v>0</v>
      </c>
      <c r="Y21" s="30">
        <f t="shared" si="10"/>
        <v>157598.94592904934</v>
      </c>
      <c r="Z21" s="31">
        <f t="shared" si="11"/>
        <v>0</v>
      </c>
      <c r="AA21">
        <f t="shared" si="4"/>
        <v>4749.0440170000056</v>
      </c>
      <c r="AB21" t="str">
        <f t="shared" si="5"/>
        <v/>
      </c>
    </row>
    <row r="22" spans="1:28" x14ac:dyDescent="0.2">
      <c r="A22" s="48" t="s">
        <v>61</v>
      </c>
      <c r="B22" s="41">
        <f t="shared" si="6"/>
        <v>64</v>
      </c>
      <c r="C22" s="88">
        <f t="shared" si="0"/>
        <v>162347.98994604935</v>
      </c>
      <c r="D22" s="88"/>
      <c r="E22" s="29">
        <v>2010</v>
      </c>
      <c r="F22" s="8">
        <v>44164</v>
      </c>
      <c r="G22" s="29" t="s">
        <v>2</v>
      </c>
      <c r="H22" s="92">
        <v>1.3187800000000001</v>
      </c>
      <c r="I22" s="92"/>
      <c r="J22" s="33">
        <v>1.32988</v>
      </c>
      <c r="K22" s="43">
        <f>(J22-H22)*10000</f>
        <v>110.99999999999888</v>
      </c>
      <c r="L22" s="90">
        <f t="shared" si="7"/>
        <v>4870.4396983814804</v>
      </c>
      <c r="M22" s="91"/>
      <c r="N22" s="6">
        <f>IF(K22="","",(L22/K22)/LOOKUP(RIGHT($D$2,3),定数!$A$6:$A$13,定数!$B$6:$B$13))</f>
        <v>0.36564862600461934</v>
      </c>
      <c r="O22" s="29">
        <v>2010</v>
      </c>
      <c r="P22" s="8">
        <v>44164</v>
      </c>
      <c r="Q22" s="92">
        <v>1.3049500000000001</v>
      </c>
      <c r="R22" s="92"/>
      <c r="S22" s="93">
        <f>IF(Q22="","",U22*N22*LOOKUP(RIGHT($D$2,3),[1]定数!$A$6:$A$13,[1]定数!$B$6:$B$13))</f>
        <v>6068.3045971726669</v>
      </c>
      <c r="T22" s="93"/>
      <c r="U22" s="94">
        <f t="shared" si="9"/>
        <v>138.3000000000001</v>
      </c>
      <c r="V22" s="94"/>
      <c r="W22" s="22">
        <f t="shared" si="2"/>
        <v>14</v>
      </c>
      <c r="X22">
        <f t="shared" si="3"/>
        <v>0</v>
      </c>
      <c r="Y22" s="30">
        <f t="shared" si="10"/>
        <v>162347.98994604935</v>
      </c>
      <c r="Z22" s="31">
        <f t="shared" si="11"/>
        <v>0</v>
      </c>
      <c r="AA22">
        <f t="shared" si="4"/>
        <v>6068.3045971726669</v>
      </c>
      <c r="AB22" t="str">
        <f t="shared" si="5"/>
        <v/>
      </c>
    </row>
    <row r="23" spans="1:28" x14ac:dyDescent="0.2">
      <c r="B23" s="41">
        <f t="shared" si="6"/>
        <v>65</v>
      </c>
      <c r="C23" s="88">
        <f t="shared" si="0"/>
        <v>168416.294543222</v>
      </c>
      <c r="D23" s="88"/>
      <c r="E23" s="29">
        <v>2010</v>
      </c>
      <c r="F23" s="8">
        <v>44167</v>
      </c>
      <c r="G23" s="29" t="s">
        <v>3</v>
      </c>
      <c r="H23" s="92">
        <v>1.31925</v>
      </c>
      <c r="I23" s="92"/>
      <c r="J23" s="33">
        <v>1.30609</v>
      </c>
      <c r="K23" s="41">
        <f t="shared" ref="K23:K82" si="13">(H23-J23)*10000</f>
        <v>131.60000000000059</v>
      </c>
      <c r="L23" s="90">
        <f t="shared" si="7"/>
        <v>5052.4888362966594</v>
      </c>
      <c r="M23" s="91"/>
      <c r="N23" s="6">
        <f>IF(K23="","",(L23/K23)/LOOKUP(RIGHT($D$2,3),定数!$A$6:$A$13,定数!$B$6:$B$13))</f>
        <v>0.31993976926903728</v>
      </c>
      <c r="O23" s="29">
        <v>2010</v>
      </c>
      <c r="P23" s="8">
        <v>44167</v>
      </c>
      <c r="Q23" s="92">
        <v>1.3354200000000001</v>
      </c>
      <c r="R23" s="92"/>
      <c r="S23" s="93">
        <f>IF(Q23="","",U23*N23*LOOKUP(RIGHT($D$2,3),[1]定数!$A$6:$A$13,[1]定数!$B$6:$B$13))</f>
        <v>6208.1112828964069</v>
      </c>
      <c r="T23" s="93"/>
      <c r="U23" s="94">
        <f t="shared" si="9"/>
        <v>161.70000000000019</v>
      </c>
      <c r="V23" s="94"/>
      <c r="W23" t="str">
        <f t="shared" ref="W23:X74" si="14">IF(T23&lt;&gt;"",IF(T23&lt;0,1+W22,0),"")</f>
        <v/>
      </c>
      <c r="X23">
        <f t="shared" si="3"/>
        <v>0</v>
      </c>
      <c r="Y23" s="30">
        <f t="shared" si="10"/>
        <v>168416.294543222</v>
      </c>
      <c r="Z23" s="31">
        <f t="shared" si="11"/>
        <v>0</v>
      </c>
      <c r="AA23">
        <f t="shared" si="4"/>
        <v>6208.1112828964069</v>
      </c>
      <c r="AB23" t="str">
        <f t="shared" si="5"/>
        <v/>
      </c>
    </row>
    <row r="24" spans="1:28" x14ac:dyDescent="0.2">
      <c r="B24" s="41">
        <f t="shared" si="6"/>
        <v>66</v>
      </c>
      <c r="C24" s="88">
        <f t="shared" si="0"/>
        <v>174624.4058261184</v>
      </c>
      <c r="D24" s="88"/>
      <c r="E24" s="29">
        <v>2011</v>
      </c>
      <c r="F24" s="8">
        <v>43850</v>
      </c>
      <c r="G24" s="29" t="s">
        <v>3</v>
      </c>
      <c r="H24" s="92">
        <v>1.3474900000000001</v>
      </c>
      <c r="I24" s="92"/>
      <c r="J24" s="33">
        <v>1.33941</v>
      </c>
      <c r="K24" s="41">
        <f t="shared" si="13"/>
        <v>80.800000000000864</v>
      </c>
      <c r="L24" s="90">
        <f t="shared" si="7"/>
        <v>5238.7321747835513</v>
      </c>
      <c r="M24" s="91"/>
      <c r="N24" s="6">
        <f>IF(K24="","",(L24/K24)/LOOKUP(RIGHT($D$2,3),定数!$A$6:$A$13,定数!$B$6:$B$13))</f>
        <v>0.54029828535308322</v>
      </c>
      <c r="O24" s="29">
        <v>2011</v>
      </c>
      <c r="P24" s="8">
        <v>43850</v>
      </c>
      <c r="Q24" s="92">
        <v>1.35748</v>
      </c>
      <c r="R24" s="92"/>
      <c r="S24" s="93">
        <f>IF(Q24="","",U24*N24*LOOKUP(RIGHT($D$2,3),[1]定数!$A$6:$A$13,[1]定数!$B$6:$B$13))</f>
        <v>6477.0958448127249</v>
      </c>
      <c r="T24" s="93"/>
      <c r="U24" s="94">
        <f t="shared" si="9"/>
        <v>99.899999999999437</v>
      </c>
      <c r="V24" s="94"/>
      <c r="W24" t="str">
        <f t="shared" si="14"/>
        <v/>
      </c>
      <c r="X24">
        <f t="shared" si="3"/>
        <v>0</v>
      </c>
      <c r="Y24" s="30">
        <f t="shared" si="10"/>
        <v>174624.4058261184</v>
      </c>
      <c r="Z24" s="31">
        <f t="shared" si="11"/>
        <v>0</v>
      </c>
      <c r="AA24">
        <f t="shared" si="4"/>
        <v>6477.0958448127249</v>
      </c>
      <c r="AB24" t="str">
        <f t="shared" si="5"/>
        <v/>
      </c>
    </row>
    <row r="25" spans="1:28" x14ac:dyDescent="0.2">
      <c r="A25" s="48" t="s">
        <v>61</v>
      </c>
      <c r="B25" s="41">
        <f t="shared" si="6"/>
        <v>67</v>
      </c>
      <c r="C25" s="88">
        <f t="shared" si="0"/>
        <v>181101.50167093112</v>
      </c>
      <c r="D25" s="88"/>
      <c r="E25" s="29">
        <v>2011</v>
      </c>
      <c r="F25" s="8">
        <v>44032</v>
      </c>
      <c r="G25" s="29" t="s">
        <v>3</v>
      </c>
      <c r="H25" s="92">
        <v>1.42178</v>
      </c>
      <c r="I25" s="92"/>
      <c r="J25" s="33">
        <v>1.4136200000000001</v>
      </c>
      <c r="K25" s="41">
        <f t="shared" si="13"/>
        <v>81.599999999999454</v>
      </c>
      <c r="L25" s="90">
        <f t="shared" si="7"/>
        <v>5433.0450501279329</v>
      </c>
      <c r="M25" s="91"/>
      <c r="N25" s="6">
        <f>IF(K25="","",(L25/K25)/LOOKUP(RIGHT($D$2,3),定数!$A$6:$A$13,定数!$B$6:$B$13))</f>
        <v>0.55484528698202296</v>
      </c>
      <c r="O25" s="29">
        <v>2011</v>
      </c>
      <c r="P25" s="8">
        <v>44032</v>
      </c>
      <c r="Q25" s="92">
        <v>1.4323300000000001</v>
      </c>
      <c r="R25" s="92"/>
      <c r="S25" s="93">
        <f>IF(Q25="","",U25*N25*LOOKUP(RIGHT($D$2,3),[1]定数!$A$6:$A$13,[1]定数!$B$6:$B$13))</f>
        <v>7024.3413331924503</v>
      </c>
      <c r="T25" s="93"/>
      <c r="U25" s="94">
        <f t="shared" si="9"/>
        <v>105.5000000000006</v>
      </c>
      <c r="V25" s="94"/>
      <c r="W25" t="str">
        <f t="shared" si="14"/>
        <v/>
      </c>
      <c r="X25">
        <f t="shared" si="3"/>
        <v>0</v>
      </c>
      <c r="Y25" s="30">
        <f t="shared" si="10"/>
        <v>181101.50167093112</v>
      </c>
      <c r="Z25" s="31">
        <f t="shared" si="11"/>
        <v>0</v>
      </c>
      <c r="AA25">
        <f t="shared" si="4"/>
        <v>7024.3413331924503</v>
      </c>
      <c r="AB25" t="str">
        <f t="shared" si="5"/>
        <v/>
      </c>
    </row>
    <row r="26" spans="1:28" x14ac:dyDescent="0.2">
      <c r="A26" s="48" t="s">
        <v>61</v>
      </c>
      <c r="B26" s="41">
        <f t="shared" si="6"/>
        <v>68</v>
      </c>
      <c r="C26" s="88">
        <f t="shared" si="0"/>
        <v>188125.84300412357</v>
      </c>
      <c r="D26" s="88"/>
      <c r="E26" s="29">
        <v>2011</v>
      </c>
      <c r="F26" s="8">
        <v>44074</v>
      </c>
      <c r="G26" s="29" t="s">
        <v>2</v>
      </c>
      <c r="H26" s="92">
        <v>1.4393899999999999</v>
      </c>
      <c r="I26" s="92"/>
      <c r="J26" s="33">
        <v>1.44692</v>
      </c>
      <c r="K26" s="41">
        <f>(J26-H26)*10000</f>
        <v>75.300000000000367</v>
      </c>
      <c r="L26" s="90">
        <f t="shared" si="7"/>
        <v>5643.7752901237072</v>
      </c>
      <c r="M26" s="91"/>
      <c r="N26" s="6">
        <f>IF(K26="","",(L26/K26)/LOOKUP(RIGHT($D$2,3),定数!$A$6:$A$13,定数!$B$6:$B$13))</f>
        <v>0.62458779217836202</v>
      </c>
      <c r="O26" s="29">
        <v>2011</v>
      </c>
      <c r="P26" s="8">
        <v>44074</v>
      </c>
      <c r="Q26" s="89">
        <v>1.4300999999999999</v>
      </c>
      <c r="R26" s="89"/>
      <c r="S26" s="93">
        <f>IF(Q26="","",U26*N26*LOOKUP(RIGHT($D$2,3),[1]定数!$A$6:$A$13,[1]定数!$B$6:$B$13))</f>
        <v>6962.904707204395</v>
      </c>
      <c r="T26" s="93"/>
      <c r="U26" s="94">
        <f t="shared" si="9"/>
        <v>92.900000000000205</v>
      </c>
      <c r="V26" s="94"/>
      <c r="W26" t="str">
        <f t="shared" si="14"/>
        <v/>
      </c>
      <c r="X26">
        <f t="shared" si="3"/>
        <v>0</v>
      </c>
      <c r="Y26" s="30">
        <f t="shared" si="10"/>
        <v>188125.84300412357</v>
      </c>
      <c r="Z26" s="31">
        <f t="shared" si="11"/>
        <v>0</v>
      </c>
      <c r="AA26">
        <f t="shared" si="4"/>
        <v>6962.904707204395</v>
      </c>
      <c r="AB26" t="str">
        <f t="shared" si="5"/>
        <v/>
      </c>
    </row>
    <row r="27" spans="1:28" x14ac:dyDescent="0.2">
      <c r="B27" s="41">
        <f t="shared" si="6"/>
        <v>69</v>
      </c>
      <c r="C27" s="88">
        <f t="shared" si="0"/>
        <v>195088.74771132797</v>
      </c>
      <c r="D27" s="88"/>
      <c r="E27" s="29">
        <v>2011</v>
      </c>
      <c r="F27" s="8">
        <v>44097</v>
      </c>
      <c r="G27" s="29" t="s">
        <v>2</v>
      </c>
      <c r="H27" s="92">
        <v>1.34798</v>
      </c>
      <c r="I27" s="92"/>
      <c r="J27" s="33">
        <v>1.3558300000000001</v>
      </c>
      <c r="K27" s="41">
        <f>(J27-H27)*10000</f>
        <v>78.50000000000135</v>
      </c>
      <c r="L27" s="90">
        <f t="shared" si="7"/>
        <v>5852.6624313398388</v>
      </c>
      <c r="M27" s="91"/>
      <c r="N27" s="6">
        <f>IF(K27="","",(L27/K27)/LOOKUP(RIGHT($D$2,3),定数!$A$6:$A$13,定数!$B$6:$B$13))</f>
        <v>0.62130174430358154</v>
      </c>
      <c r="O27" s="29">
        <v>2011</v>
      </c>
      <c r="P27" s="8">
        <v>44097</v>
      </c>
      <c r="Q27" s="92">
        <v>1.33809</v>
      </c>
      <c r="R27" s="92"/>
      <c r="S27" s="93">
        <f>IF(Q27="","",U27*N27*LOOKUP(RIGHT($D$2,3),[1]定数!$A$6:$A$13,[1]定数!$B$6:$B$13))</f>
        <v>7373.6091013948726</v>
      </c>
      <c r="T27" s="93"/>
      <c r="U27" s="94">
        <f t="shared" si="9"/>
        <v>98.899999999999551</v>
      </c>
      <c r="V27" s="94"/>
      <c r="W27" t="str">
        <f t="shared" si="14"/>
        <v/>
      </c>
      <c r="X27">
        <f t="shared" si="3"/>
        <v>0</v>
      </c>
      <c r="Y27" s="30">
        <f t="shared" si="10"/>
        <v>195088.74771132797</v>
      </c>
      <c r="Z27" s="31">
        <f>IF(Y27&lt;&gt;"",1-(C27/Y27),"")</f>
        <v>0</v>
      </c>
      <c r="AA27">
        <f t="shared" si="4"/>
        <v>7373.6091013948726</v>
      </c>
      <c r="AB27" t="str">
        <f t="shared" si="5"/>
        <v/>
      </c>
    </row>
    <row r="28" spans="1:28" x14ac:dyDescent="0.2">
      <c r="A28" s="48" t="s">
        <v>61</v>
      </c>
      <c r="B28" s="41">
        <f t="shared" si="6"/>
        <v>70</v>
      </c>
      <c r="C28" s="88">
        <f t="shared" si="0"/>
        <v>202462.35681272284</v>
      </c>
      <c r="D28" s="88"/>
      <c r="E28" s="29">
        <v>2011</v>
      </c>
      <c r="F28" s="8">
        <v>44110</v>
      </c>
      <c r="G28" s="29" t="s">
        <v>3</v>
      </c>
      <c r="H28" s="89">
        <v>1.3432999999999999</v>
      </c>
      <c r="I28" s="89"/>
      <c r="J28" s="33">
        <v>1.3242</v>
      </c>
      <c r="K28" s="43">
        <f t="shared" si="13"/>
        <v>190.99999999999895</v>
      </c>
      <c r="L28" s="90">
        <f t="shared" si="7"/>
        <v>6073.8707043816848</v>
      </c>
      <c r="M28" s="91"/>
      <c r="N28" s="6">
        <f>IF(K28="","",(L28/K28)/LOOKUP(RIGHT($D$2,3),定数!$A$6:$A$13,定数!$B$6:$B$13))</f>
        <v>0.26500308483340829</v>
      </c>
      <c r="O28" s="29">
        <v>2011</v>
      </c>
      <c r="P28" s="8">
        <v>44110</v>
      </c>
      <c r="Q28" s="92">
        <v>1.3675299999999999</v>
      </c>
      <c r="R28" s="92"/>
      <c r="S28" s="93">
        <f>IF(Q28="","",U28*N28*LOOKUP(RIGHT($D$2,3),[1]定数!$A$6:$A$13,[1]定数!$B$6:$B$13))</f>
        <v>7705.2296946161714</v>
      </c>
      <c r="T28" s="93"/>
      <c r="U28" s="94">
        <f t="shared" si="9"/>
        <v>242.29999999999973</v>
      </c>
      <c r="V28" s="94"/>
      <c r="W28" t="str">
        <f t="shared" si="14"/>
        <v/>
      </c>
      <c r="X28">
        <f t="shared" si="3"/>
        <v>0</v>
      </c>
      <c r="Y28" s="30">
        <f t="shared" si="10"/>
        <v>202462.35681272284</v>
      </c>
      <c r="Z28" s="31">
        <f t="shared" si="11"/>
        <v>0</v>
      </c>
      <c r="AA28">
        <f t="shared" si="4"/>
        <v>7705.2296946161714</v>
      </c>
      <c r="AB28" t="str">
        <f t="shared" si="5"/>
        <v/>
      </c>
    </row>
    <row r="29" spans="1:28" x14ac:dyDescent="0.2">
      <c r="A29" s="48" t="s">
        <v>61</v>
      </c>
      <c r="B29" s="41">
        <f t="shared" si="6"/>
        <v>71</v>
      </c>
      <c r="C29" s="88">
        <f t="shared" si="0"/>
        <v>210167.586507339</v>
      </c>
      <c r="D29" s="88"/>
      <c r="E29" s="29">
        <v>2011</v>
      </c>
      <c r="F29" s="8">
        <v>44115</v>
      </c>
      <c r="G29" s="29" t="s">
        <v>3</v>
      </c>
      <c r="H29" s="92">
        <v>1.3682099999999999</v>
      </c>
      <c r="I29" s="92"/>
      <c r="J29" s="47">
        <v>1.35656</v>
      </c>
      <c r="K29" s="41">
        <f t="shared" si="13"/>
        <v>116.49999999999937</v>
      </c>
      <c r="L29" s="90">
        <f t="shared" si="7"/>
        <v>6305.02759522017</v>
      </c>
      <c r="M29" s="91"/>
      <c r="N29" s="6">
        <f>IF(K29="","",(L29/K29)/LOOKUP(RIGHT($D$2,3),定数!$A$6:$A$13,定数!$B$6:$B$13))</f>
        <v>0.45100340452218912</v>
      </c>
      <c r="O29" s="29">
        <v>2011</v>
      </c>
      <c r="P29" s="8">
        <v>44115</v>
      </c>
      <c r="Q29" s="92">
        <v>1.3831899999999999</v>
      </c>
      <c r="R29" s="92"/>
      <c r="S29" s="93">
        <f>IF(Q29="","",U29*N29*LOOKUP(RIGHT($D$2,3),[1]定数!$A$6:$A$13,[1]定数!$B$6:$B$13))</f>
        <v>8107.2371996908678</v>
      </c>
      <c r="T29" s="93"/>
      <c r="U29" s="94">
        <f t="shared" si="9"/>
        <v>149.79999999999993</v>
      </c>
      <c r="V29" s="94"/>
      <c r="W29" t="str">
        <f t="shared" si="14"/>
        <v/>
      </c>
      <c r="X29">
        <f t="shared" si="3"/>
        <v>0</v>
      </c>
      <c r="Y29" s="30">
        <f t="shared" si="10"/>
        <v>210167.586507339</v>
      </c>
      <c r="Z29" s="31">
        <f t="shared" si="11"/>
        <v>0</v>
      </c>
      <c r="AA29">
        <f t="shared" si="4"/>
        <v>8107.2371996908678</v>
      </c>
      <c r="AB29" t="str">
        <f t="shared" si="5"/>
        <v/>
      </c>
    </row>
    <row r="30" spans="1:28" x14ac:dyDescent="0.2">
      <c r="A30" s="48" t="s">
        <v>61</v>
      </c>
      <c r="B30" s="41">
        <f t="shared" si="6"/>
        <v>72</v>
      </c>
      <c r="C30" s="88">
        <f t="shared" si="0"/>
        <v>218274.82370702986</v>
      </c>
      <c r="D30" s="88"/>
      <c r="E30" s="29">
        <v>2011</v>
      </c>
      <c r="F30" s="8">
        <v>44125</v>
      </c>
      <c r="G30" s="29" t="s">
        <v>3</v>
      </c>
      <c r="H30" s="89">
        <v>1.3898999999999999</v>
      </c>
      <c r="I30" s="89"/>
      <c r="J30" s="33">
        <v>1.3704700000000001</v>
      </c>
      <c r="K30" s="41">
        <f t="shared" si="13"/>
        <v>194.29999999999836</v>
      </c>
      <c r="L30" s="90">
        <f t="shared" si="7"/>
        <v>6548.2447112108957</v>
      </c>
      <c r="M30" s="91"/>
      <c r="N30" s="6">
        <f>IF(K30="","",(L30/K30)/LOOKUP(RIGHT($D$2,3),定数!$A$6:$A$13,定数!$B$6:$B$13))</f>
        <v>0.28084768876355082</v>
      </c>
      <c r="O30" s="29">
        <v>2011</v>
      </c>
      <c r="P30" s="8">
        <v>44125</v>
      </c>
      <c r="Q30" s="92">
        <v>1.4145099999999999</v>
      </c>
      <c r="R30" s="92"/>
      <c r="S30" s="93">
        <f>IF(Q30="","",U30*N30*LOOKUP(RIGHT($D$2,3),[1]定数!$A$6:$A$13,[1]定数!$B$6:$B$13))</f>
        <v>8293.9939445651889</v>
      </c>
      <c r="T30" s="93"/>
      <c r="U30" s="94">
        <f t="shared" si="9"/>
        <v>246.10000000000019</v>
      </c>
      <c r="V30" s="94"/>
      <c r="W30" t="str">
        <f t="shared" si="14"/>
        <v/>
      </c>
      <c r="X30">
        <f t="shared" si="3"/>
        <v>0</v>
      </c>
      <c r="Y30" s="30">
        <f t="shared" si="10"/>
        <v>218274.82370702986</v>
      </c>
      <c r="Z30" s="31">
        <f t="shared" si="11"/>
        <v>0</v>
      </c>
      <c r="AA30">
        <f t="shared" si="4"/>
        <v>8293.9939445651889</v>
      </c>
      <c r="AB30" t="str">
        <f t="shared" si="5"/>
        <v/>
      </c>
    </row>
    <row r="31" spans="1:28" x14ac:dyDescent="0.2">
      <c r="B31" s="41">
        <f t="shared" si="6"/>
        <v>73</v>
      </c>
      <c r="C31" s="88">
        <f t="shared" si="0"/>
        <v>226568.81765159505</v>
      </c>
      <c r="D31" s="88"/>
      <c r="E31" s="29">
        <v>2011</v>
      </c>
      <c r="F31" s="8">
        <v>44159</v>
      </c>
      <c r="G31" s="29" t="s">
        <v>2</v>
      </c>
      <c r="H31" s="92">
        <v>1.3355300000000001</v>
      </c>
      <c r="I31" s="92"/>
      <c r="J31" s="33">
        <v>1.34108</v>
      </c>
      <c r="K31" s="41">
        <f>(J31-H31)*10000</f>
        <v>55.499999999999439</v>
      </c>
      <c r="L31" s="90">
        <f t="shared" si="7"/>
        <v>6797.0645295478507</v>
      </c>
      <c r="M31" s="91"/>
      <c r="N31" s="6">
        <f>IF(K31="","",(L31/K31)/LOOKUP(RIGHT($D$2,3),定数!$A$6:$A$13,定数!$B$6:$B$13))</f>
        <v>1.0205802596918798</v>
      </c>
      <c r="O31" s="29">
        <v>2011</v>
      </c>
      <c r="P31" s="8">
        <v>44159</v>
      </c>
      <c r="Q31" s="92">
        <v>1.3289899999999999</v>
      </c>
      <c r="R31" s="92"/>
      <c r="S31" s="93">
        <f>IF(Q31="","",U31*N31*LOOKUP(RIGHT($D$2,3),[1]定数!$A$6:$A$13,[1]定数!$B$6:$B$13))</f>
        <v>8009.5138780621328</v>
      </c>
      <c r="T31" s="93"/>
      <c r="U31" s="94">
        <f t="shared" si="9"/>
        <v>65.400000000002123</v>
      </c>
      <c r="V31" s="94"/>
      <c r="W31" t="str">
        <f t="shared" si="14"/>
        <v/>
      </c>
      <c r="X31">
        <f t="shared" si="3"/>
        <v>0</v>
      </c>
      <c r="Y31" s="30">
        <f t="shared" si="10"/>
        <v>226568.81765159505</v>
      </c>
      <c r="Z31" s="31">
        <f t="shared" si="11"/>
        <v>0</v>
      </c>
      <c r="AA31">
        <f t="shared" si="4"/>
        <v>8009.5138780621328</v>
      </c>
      <c r="AB31" t="str">
        <f t="shared" si="5"/>
        <v/>
      </c>
    </row>
    <row r="32" spans="1:28" x14ac:dyDescent="0.2">
      <c r="B32" s="41">
        <f t="shared" si="6"/>
        <v>74</v>
      </c>
      <c r="C32" s="88">
        <f t="shared" si="0"/>
        <v>234578.33152965718</v>
      </c>
      <c r="D32" s="88"/>
      <c r="E32" s="29">
        <v>2011</v>
      </c>
      <c r="F32" s="8">
        <v>44178</v>
      </c>
      <c r="G32" s="29" t="s">
        <v>2</v>
      </c>
      <c r="H32" s="92">
        <v>1.3172200000000001</v>
      </c>
      <c r="I32" s="92"/>
      <c r="J32" s="33">
        <v>1.3236399999999999</v>
      </c>
      <c r="K32" s="51">
        <f>(J32-H32)*10000</f>
        <v>64.19999999999871</v>
      </c>
      <c r="L32" s="90">
        <f t="shared" si="7"/>
        <v>7037.3499458897149</v>
      </c>
      <c r="M32" s="91"/>
      <c r="N32" s="6">
        <f>IF(K32="","",(L32/K32)/LOOKUP(RIGHT($D$2,3),定数!$A$6:$A$13,定数!$B$6:$B$13))</f>
        <v>0.9134670230905837</v>
      </c>
      <c r="O32" s="29">
        <v>2011</v>
      </c>
      <c r="P32" s="8">
        <v>44178</v>
      </c>
      <c r="Q32" s="92">
        <v>1.30915</v>
      </c>
      <c r="R32" s="92"/>
      <c r="S32" s="93">
        <f>IF(Q32="","",U32*N32*LOOKUP(RIGHT($D$2,3),[1]定数!$A$6:$A$13,[1]定数!$B$6:$B$13))</f>
        <v>8846.0146516092373</v>
      </c>
      <c r="T32" s="93"/>
      <c r="U32" s="94">
        <f t="shared" si="9"/>
        <v>80.700000000000216</v>
      </c>
      <c r="V32" s="94"/>
      <c r="W32" t="str">
        <f t="shared" si="14"/>
        <v/>
      </c>
      <c r="X32">
        <f t="shared" si="3"/>
        <v>0</v>
      </c>
      <c r="Y32" s="30">
        <f t="shared" si="10"/>
        <v>234578.33152965718</v>
      </c>
      <c r="Z32" s="31">
        <f t="shared" si="11"/>
        <v>0</v>
      </c>
      <c r="AA32">
        <f t="shared" si="4"/>
        <v>8846.0146516092373</v>
      </c>
      <c r="AB32" t="str">
        <f t="shared" si="5"/>
        <v/>
      </c>
    </row>
    <row r="33" spans="1:28" x14ac:dyDescent="0.2">
      <c r="B33" s="41">
        <f t="shared" si="6"/>
        <v>75</v>
      </c>
      <c r="C33" s="88">
        <f t="shared" si="0"/>
        <v>243424.34618126642</v>
      </c>
      <c r="D33" s="88"/>
      <c r="E33" s="29">
        <v>2012</v>
      </c>
      <c r="F33" s="8">
        <v>43881</v>
      </c>
      <c r="G33" s="29" t="s">
        <v>3</v>
      </c>
      <c r="H33" s="92">
        <v>1.3267899999999999</v>
      </c>
      <c r="I33" s="92"/>
      <c r="J33" s="33">
        <v>1.3185500000000001</v>
      </c>
      <c r="K33" s="41">
        <f t="shared" si="13"/>
        <v>82.39999999999803</v>
      </c>
      <c r="L33" s="90">
        <f t="shared" si="7"/>
        <v>7302.7303854379925</v>
      </c>
      <c r="M33" s="91"/>
      <c r="N33" s="6">
        <f>IF(K33="","",(L33/K33)/LOOKUP(RIGHT($D$2,3),定数!$A$6:$A$13,定数!$B$6:$B$13))</f>
        <v>0.73854473962764644</v>
      </c>
      <c r="O33" s="29">
        <v>2012</v>
      </c>
      <c r="P33" s="8">
        <v>43881</v>
      </c>
      <c r="Q33" s="92">
        <v>1.3375699999999999</v>
      </c>
      <c r="R33" s="92"/>
      <c r="S33" s="93">
        <f>IF(Q33="","",U33*N33*LOOKUP(RIGHT($D$2,3),[1]定数!$A$6:$A$13,[1]定数!$B$6:$B$13))</f>
        <v>9553.8147518232454</v>
      </c>
      <c r="T33" s="93"/>
      <c r="U33" s="94">
        <f t="shared" si="9"/>
        <v>107.80000000000013</v>
      </c>
      <c r="V33" s="94"/>
      <c r="W33" t="str">
        <f t="shared" si="14"/>
        <v/>
      </c>
      <c r="X33">
        <f t="shared" si="3"/>
        <v>0</v>
      </c>
      <c r="Y33" s="30">
        <f t="shared" si="10"/>
        <v>243424.34618126642</v>
      </c>
      <c r="Z33" s="31">
        <f t="shared" si="11"/>
        <v>0</v>
      </c>
      <c r="AA33">
        <f t="shared" si="4"/>
        <v>9553.8147518232454</v>
      </c>
      <c r="AB33" t="str">
        <f t="shared" si="5"/>
        <v/>
      </c>
    </row>
    <row r="34" spans="1:28" x14ac:dyDescent="0.2">
      <c r="A34" s="48" t="s">
        <v>61</v>
      </c>
      <c r="B34" s="41">
        <f t="shared" si="6"/>
        <v>76</v>
      </c>
      <c r="C34" s="88">
        <f t="shared" si="0"/>
        <v>252978.16093308968</v>
      </c>
      <c r="D34" s="88"/>
      <c r="E34" s="29">
        <v>2012</v>
      </c>
      <c r="F34" s="8">
        <v>43961</v>
      </c>
      <c r="G34" s="29" t="s">
        <v>2</v>
      </c>
      <c r="H34" s="92">
        <v>1.29254</v>
      </c>
      <c r="I34" s="92"/>
      <c r="J34" s="33">
        <v>1.2974600000000001</v>
      </c>
      <c r="K34" s="41">
        <f>(J34-H34)*10000</f>
        <v>49.200000000000358</v>
      </c>
      <c r="L34" s="90">
        <f t="shared" si="7"/>
        <v>7589.3448279926897</v>
      </c>
      <c r="M34" s="91"/>
      <c r="N34" s="6">
        <f>IF(K34="","",(L34/K34)/LOOKUP(RIGHT($D$2,3),定数!$A$6:$A$13,定数!$B$6:$B$13))</f>
        <v>1.2854581348226006</v>
      </c>
      <c r="O34" s="29">
        <v>2012</v>
      </c>
      <c r="P34" s="8">
        <v>43961</v>
      </c>
      <c r="Q34" s="92">
        <v>1.2856300000000001</v>
      </c>
      <c r="R34" s="92"/>
      <c r="S34" s="93">
        <f>IF(Q34="","",U34*N34*LOOKUP(RIGHT($D$2,3),[1]定数!$A$6:$A$13,[1]定数!$B$6:$B$13))</f>
        <v>10659.018853948959</v>
      </c>
      <c r="T34" s="93"/>
      <c r="U34" s="94">
        <f t="shared" si="9"/>
        <v>69.09999999999971</v>
      </c>
      <c r="V34" s="94"/>
      <c r="W34" t="str">
        <f t="shared" si="14"/>
        <v/>
      </c>
      <c r="X34">
        <f t="shared" si="3"/>
        <v>0</v>
      </c>
      <c r="Y34" s="30">
        <f t="shared" si="10"/>
        <v>252978.16093308968</v>
      </c>
      <c r="Z34" s="31">
        <f t="shared" si="11"/>
        <v>0</v>
      </c>
      <c r="AA34">
        <f t="shared" si="4"/>
        <v>10659.018853948959</v>
      </c>
      <c r="AB34" t="str">
        <f t="shared" si="5"/>
        <v/>
      </c>
    </row>
    <row r="35" spans="1:28" x14ac:dyDescent="0.2">
      <c r="A35" s="48" t="s">
        <v>61</v>
      </c>
      <c r="B35" s="41">
        <f t="shared" si="6"/>
        <v>77</v>
      </c>
      <c r="C35" s="88">
        <f t="shared" si="0"/>
        <v>263637.17978703865</v>
      </c>
      <c r="D35" s="88"/>
      <c r="E35" s="29">
        <v>2012</v>
      </c>
      <c r="F35" s="8">
        <v>43966</v>
      </c>
      <c r="G35" s="29" t="s">
        <v>2</v>
      </c>
      <c r="H35" s="92">
        <v>1.2768999999999999</v>
      </c>
      <c r="I35" s="92"/>
      <c r="J35" s="33">
        <v>1.2868900000000001</v>
      </c>
      <c r="K35" s="41">
        <f>(J35-H35)*10000</f>
        <v>99.900000000001654</v>
      </c>
      <c r="L35" s="90">
        <f t="shared" si="7"/>
        <v>7909.1153936111596</v>
      </c>
      <c r="M35" s="91"/>
      <c r="N35" s="6">
        <f>IF(K35="","",(L35/K35)/LOOKUP(RIGHT($D$2,3),定数!$A$6:$A$13,定数!$B$6:$B$13))</f>
        <v>0.65975270216975557</v>
      </c>
      <c r="O35" s="29">
        <v>2012</v>
      </c>
      <c r="P35" s="8">
        <v>43966</v>
      </c>
      <c r="Q35" s="92">
        <v>1.2644899999999999</v>
      </c>
      <c r="R35" s="92"/>
      <c r="S35" s="93">
        <f>IF(Q35="","",U35*N35*LOOKUP(RIGHT($D$2,3),[1]定数!$A$6:$A$13,[1]定数!$B$6:$B$13))</f>
        <v>9825.0372407120249</v>
      </c>
      <c r="T35" s="93"/>
      <c r="U35" s="94">
        <f t="shared" si="9"/>
        <v>124.10000000000032</v>
      </c>
      <c r="V35" s="94"/>
      <c r="W35" t="str">
        <f t="shared" si="14"/>
        <v/>
      </c>
      <c r="X35">
        <f t="shared" si="3"/>
        <v>0</v>
      </c>
      <c r="Y35" s="30">
        <f t="shared" si="10"/>
        <v>263637.17978703865</v>
      </c>
      <c r="Z35" s="31">
        <f t="shared" si="11"/>
        <v>0</v>
      </c>
      <c r="AA35">
        <f t="shared" si="4"/>
        <v>9825.0372407120249</v>
      </c>
      <c r="AB35" t="str">
        <f t="shared" si="5"/>
        <v/>
      </c>
    </row>
    <row r="36" spans="1:28" x14ac:dyDescent="0.2">
      <c r="B36" s="41">
        <f t="shared" si="6"/>
        <v>78</v>
      </c>
      <c r="C36" s="88">
        <f t="shared" si="0"/>
        <v>273462.21702775068</v>
      </c>
      <c r="D36" s="88"/>
      <c r="E36" s="29">
        <v>2012</v>
      </c>
      <c r="F36" s="8">
        <v>43975</v>
      </c>
      <c r="G36" s="29" t="s">
        <v>2</v>
      </c>
      <c r="H36" s="92">
        <v>1.25532</v>
      </c>
      <c r="I36" s="92"/>
      <c r="J36" s="33">
        <v>1.2618199999999999</v>
      </c>
      <c r="K36" s="51">
        <f>(J36-H36)*10000</f>
        <v>64.999999999999503</v>
      </c>
      <c r="L36" s="90">
        <f t="shared" si="7"/>
        <v>8203.8665108325204</v>
      </c>
      <c r="M36" s="91"/>
      <c r="N36" s="6">
        <f>IF(K36="","",(L36/K36)/LOOKUP(RIGHT($D$2,3),定数!$A$6:$A$13,定数!$B$6:$B$13))</f>
        <v>1.051777757799049</v>
      </c>
      <c r="O36" s="29">
        <v>2012</v>
      </c>
      <c r="P36" s="8">
        <v>43975</v>
      </c>
      <c r="Q36" s="92">
        <v>1.2618199999999999</v>
      </c>
      <c r="R36" s="92"/>
      <c r="S36" s="93">
        <f>IF(Q36="","",U36*N36*LOOKUP(RIGHT($D$2,3),[1]定数!$A$6:$A$13,[1]定数!$B$6:$B$13))</f>
        <v>-8203.8665108325204</v>
      </c>
      <c r="T36" s="93"/>
      <c r="U36" s="94">
        <f t="shared" si="9"/>
        <v>-64.999999999999503</v>
      </c>
      <c r="V36" s="94"/>
      <c r="W36" t="str">
        <f t="shared" si="14"/>
        <v/>
      </c>
      <c r="X36">
        <f t="shared" si="3"/>
        <v>1</v>
      </c>
      <c r="Y36" s="30">
        <f t="shared" si="10"/>
        <v>273462.21702775068</v>
      </c>
      <c r="Z36" s="31">
        <f t="shared" si="11"/>
        <v>0</v>
      </c>
      <c r="AA36" t="str">
        <f t="shared" si="4"/>
        <v/>
      </c>
      <c r="AB36">
        <f t="shared" si="5"/>
        <v>-8203.8665108325204</v>
      </c>
    </row>
    <row r="37" spans="1:28" x14ac:dyDescent="0.2">
      <c r="B37" s="41">
        <f t="shared" si="6"/>
        <v>79</v>
      </c>
      <c r="C37" s="88">
        <f t="shared" si="0"/>
        <v>265258.35051691817</v>
      </c>
      <c r="D37" s="88"/>
      <c r="E37" s="29">
        <v>2012</v>
      </c>
      <c r="F37" s="8">
        <v>44065</v>
      </c>
      <c r="G37" s="29" t="s">
        <v>3</v>
      </c>
      <c r="H37" s="92">
        <v>1.2483200000000001</v>
      </c>
      <c r="I37" s="92"/>
      <c r="J37" s="33">
        <v>1.2430099999999999</v>
      </c>
      <c r="K37" s="41">
        <f t="shared" si="13"/>
        <v>53.100000000001479</v>
      </c>
      <c r="L37" s="90">
        <f t="shared" si="7"/>
        <v>7957.7505155075451</v>
      </c>
      <c r="M37" s="91"/>
      <c r="N37" s="6">
        <f>IF(K37="","",(L37/K37)/LOOKUP(RIGHT($D$2,3),定数!$A$6:$A$13,定数!$B$6:$B$13))</f>
        <v>1.2488622905692599</v>
      </c>
      <c r="O37" s="29">
        <v>2012</v>
      </c>
      <c r="P37" s="8">
        <v>44065</v>
      </c>
      <c r="Q37" s="92">
        <v>1.2559400000000001</v>
      </c>
      <c r="R37" s="92"/>
      <c r="S37" s="93">
        <f>IF(Q37="","",U37*N37*LOOKUP(RIGHT($D$2,3),[1]定数!$A$6:$A$13,[1]定数!$B$6:$B$13))</f>
        <v>11419.596784965253</v>
      </c>
      <c r="T37" s="93"/>
      <c r="U37" s="94">
        <f t="shared" si="9"/>
        <v>76.199999999999605</v>
      </c>
      <c r="V37" s="94"/>
      <c r="W37" t="str">
        <f t="shared" si="14"/>
        <v/>
      </c>
      <c r="X37">
        <f t="shared" si="3"/>
        <v>0</v>
      </c>
      <c r="Y37" s="30">
        <f t="shared" si="10"/>
        <v>273462.21702775068</v>
      </c>
      <c r="Z37" s="31">
        <f t="shared" si="11"/>
        <v>2.9999999999999916E-2</v>
      </c>
      <c r="AA37">
        <f t="shared" si="4"/>
        <v>11419.596784965253</v>
      </c>
      <c r="AB37" t="str">
        <f t="shared" si="5"/>
        <v/>
      </c>
    </row>
    <row r="38" spans="1:28" x14ac:dyDescent="0.2">
      <c r="A38" s="48" t="s">
        <v>61</v>
      </c>
      <c r="B38" s="41">
        <f t="shared" si="6"/>
        <v>80</v>
      </c>
      <c r="C38" s="88">
        <f t="shared" si="0"/>
        <v>276677.94730188343</v>
      </c>
      <c r="D38" s="88"/>
      <c r="E38" s="29">
        <v>2012</v>
      </c>
      <c r="F38" s="8">
        <v>44093</v>
      </c>
      <c r="G38" s="29" t="s">
        <v>2</v>
      </c>
      <c r="H38" s="92">
        <v>1.3006899999999999</v>
      </c>
      <c r="I38" s="92"/>
      <c r="J38" s="52">
        <v>1.3087</v>
      </c>
      <c r="K38" s="41">
        <f>(J38-H38)*10000</f>
        <v>80.100000000000733</v>
      </c>
      <c r="L38" s="90">
        <f t="shared" si="7"/>
        <v>8300.338419056503</v>
      </c>
      <c r="M38" s="91"/>
      <c r="N38" s="6">
        <f>IF(K38="","",(L38/K38)/LOOKUP(RIGHT($D$2,3),定数!$A$6:$A$13,定数!$B$6:$B$13))</f>
        <v>0.86353916136666942</v>
      </c>
      <c r="O38" s="29">
        <v>2012</v>
      </c>
      <c r="P38" s="8">
        <v>44093</v>
      </c>
      <c r="Q38" s="92">
        <v>1.2910200000000001</v>
      </c>
      <c r="R38" s="92"/>
      <c r="S38" s="93">
        <f>IF(Q38="","",U38*N38*LOOKUP(RIGHT($D$2,3),[1]定数!$A$6:$A$13,[1]定数!$B$6:$B$13))</f>
        <v>10020.508428498673</v>
      </c>
      <c r="T38" s="93"/>
      <c r="U38" s="94">
        <f t="shared" si="9"/>
        <v>96.699999999998454</v>
      </c>
      <c r="V38" s="94"/>
      <c r="W38" t="str">
        <f t="shared" si="14"/>
        <v/>
      </c>
      <c r="X38">
        <f t="shared" si="3"/>
        <v>0</v>
      </c>
      <c r="Y38" s="30">
        <f t="shared" si="10"/>
        <v>276677.94730188343</v>
      </c>
      <c r="Z38" s="31">
        <f t="shared" si="11"/>
        <v>0</v>
      </c>
      <c r="AA38">
        <f t="shared" si="4"/>
        <v>10020.508428498673</v>
      </c>
      <c r="AB38" t="str">
        <f t="shared" si="5"/>
        <v/>
      </c>
    </row>
    <row r="39" spans="1:28" x14ac:dyDescent="0.2">
      <c r="B39" s="41">
        <f t="shared" si="6"/>
        <v>81</v>
      </c>
      <c r="C39" s="88">
        <f t="shared" si="0"/>
        <v>286698.45573038212</v>
      </c>
      <c r="D39" s="88"/>
      <c r="E39" s="29"/>
      <c r="F39" s="8"/>
      <c r="G39" s="29"/>
      <c r="H39" s="92"/>
      <c r="I39" s="92"/>
      <c r="J39" s="33"/>
      <c r="K39" s="41">
        <f t="shared" si="13"/>
        <v>0</v>
      </c>
      <c r="L39" s="90">
        <f t="shared" si="7"/>
        <v>8600.953671911464</v>
      </c>
      <c r="M39" s="91"/>
      <c r="N39" s="6" t="e">
        <f>IF(K39="","",(L39/K39)/LOOKUP(RIGHT($D$2,3),定数!$A$6:$A$13,定数!$B$6:$B$13))</f>
        <v>#DIV/0!</v>
      </c>
      <c r="O39" s="29"/>
      <c r="P39" s="8"/>
      <c r="Q39" s="92"/>
      <c r="R39" s="92"/>
      <c r="S39" s="93" t="str">
        <f>IF(Q39="","",U39*N39*LOOKUP(RIGHT($D$2,3),[1]定数!$A$6:$A$13,[1]定数!$B$6:$B$13))</f>
        <v/>
      </c>
      <c r="T39" s="93"/>
      <c r="U39" s="94" t="str">
        <f t="shared" si="9"/>
        <v/>
      </c>
      <c r="V39" s="94"/>
      <c r="W39" t="str">
        <f t="shared" si="14"/>
        <v/>
      </c>
      <c r="X39" t="str">
        <f t="shared" si="3"/>
        <v/>
      </c>
      <c r="Y39" s="30">
        <f t="shared" si="10"/>
        <v>286698.45573038212</v>
      </c>
      <c r="Z39" s="31">
        <f t="shared" si="11"/>
        <v>0</v>
      </c>
      <c r="AA39" t="str">
        <f t="shared" si="4"/>
        <v/>
      </c>
      <c r="AB39" t="str">
        <f t="shared" si="5"/>
        <v/>
      </c>
    </row>
    <row r="40" spans="1:28" x14ac:dyDescent="0.2">
      <c r="B40" s="41">
        <f t="shared" si="6"/>
        <v>82</v>
      </c>
      <c r="C40" s="88" t="str">
        <f t="shared" si="0"/>
        <v/>
      </c>
      <c r="D40" s="88"/>
      <c r="E40" s="29"/>
      <c r="F40" s="8"/>
      <c r="G40" s="29"/>
      <c r="H40" s="92"/>
      <c r="I40" s="92"/>
      <c r="J40" s="33"/>
      <c r="K40" s="41">
        <f t="shared" si="13"/>
        <v>0</v>
      </c>
      <c r="L40" s="90" t="e">
        <f t="shared" si="7"/>
        <v>#VALUE!</v>
      </c>
      <c r="M40" s="91"/>
      <c r="N40" s="6" t="e">
        <f>IF(K40="","",(L40/K40)/LOOKUP(RIGHT($D$2,3),定数!$A$6:$A$13,定数!$B$6:$B$13))</f>
        <v>#VALUE!</v>
      </c>
      <c r="O40" s="29"/>
      <c r="P40" s="8"/>
      <c r="Q40" s="92"/>
      <c r="R40" s="92"/>
      <c r="S40" s="93" t="str">
        <f>IF(Q40="","",U40*N40*LOOKUP(RIGHT($D$2,3),[1]定数!$A$6:$A$13,[1]定数!$B$6:$B$13))</f>
        <v/>
      </c>
      <c r="T40" s="93"/>
      <c r="U40" s="94" t="str">
        <f t="shared" si="9"/>
        <v/>
      </c>
      <c r="V40" s="94"/>
      <c r="W40" t="str">
        <f t="shared" si="14"/>
        <v/>
      </c>
      <c r="X40" t="str">
        <f t="shared" si="3"/>
        <v/>
      </c>
      <c r="Y40" s="30" t="str">
        <f t="shared" si="10"/>
        <v/>
      </c>
      <c r="Z40" s="31" t="str">
        <f t="shared" si="11"/>
        <v/>
      </c>
      <c r="AA40" t="str">
        <f t="shared" si="4"/>
        <v/>
      </c>
      <c r="AB40" t="str">
        <f t="shared" si="5"/>
        <v/>
      </c>
    </row>
    <row r="41" spans="1:28" x14ac:dyDescent="0.2">
      <c r="B41" s="41">
        <f t="shared" si="6"/>
        <v>83</v>
      </c>
      <c r="C41" s="88" t="str">
        <f t="shared" si="0"/>
        <v/>
      </c>
      <c r="D41" s="88"/>
      <c r="E41" s="29"/>
      <c r="F41" s="8"/>
      <c r="G41" s="29"/>
      <c r="H41" s="92"/>
      <c r="I41" s="92"/>
      <c r="J41" s="33"/>
      <c r="K41" s="41">
        <f t="shared" si="13"/>
        <v>0</v>
      </c>
      <c r="L41" s="90" t="e">
        <f t="shared" si="7"/>
        <v>#VALUE!</v>
      </c>
      <c r="M41" s="91"/>
      <c r="N41" s="6" t="e">
        <f>IF(K41="","",(L41/K41)/LOOKUP(RIGHT($D$2,3),定数!$A$6:$A$13,定数!$B$6:$B$13))</f>
        <v>#VALUE!</v>
      </c>
      <c r="O41" s="29"/>
      <c r="P41" s="8"/>
      <c r="Q41" s="92"/>
      <c r="R41" s="92"/>
      <c r="S41" s="93" t="str">
        <f>IF(Q41="","",U41*N41*LOOKUP(RIGHT($D$2,3),[1]定数!$A$6:$A$13,[1]定数!$B$6:$B$13))</f>
        <v/>
      </c>
      <c r="T41" s="93"/>
      <c r="U41" s="94" t="str">
        <f t="shared" si="9"/>
        <v/>
      </c>
      <c r="V41" s="94"/>
      <c r="W41" t="str">
        <f t="shared" si="14"/>
        <v/>
      </c>
      <c r="X41" t="str">
        <f t="shared" si="3"/>
        <v/>
      </c>
      <c r="Y41" s="30" t="str">
        <f t="shared" si="10"/>
        <v/>
      </c>
      <c r="Z41" s="31" t="str">
        <f t="shared" si="11"/>
        <v/>
      </c>
      <c r="AA41" t="str">
        <f t="shared" si="4"/>
        <v/>
      </c>
      <c r="AB41" t="str">
        <f t="shared" si="5"/>
        <v/>
      </c>
    </row>
    <row r="42" spans="1:28" x14ac:dyDescent="0.2">
      <c r="B42" s="41">
        <f t="shared" si="6"/>
        <v>84</v>
      </c>
      <c r="C42" s="88" t="str">
        <f t="shared" si="0"/>
        <v/>
      </c>
      <c r="D42" s="88"/>
      <c r="E42" s="29"/>
      <c r="F42" s="8"/>
      <c r="G42" s="29"/>
      <c r="H42" s="92"/>
      <c r="I42" s="92"/>
      <c r="J42" s="33"/>
      <c r="K42" s="41">
        <f t="shared" si="13"/>
        <v>0</v>
      </c>
      <c r="L42" s="90" t="e">
        <f t="shared" si="7"/>
        <v>#VALUE!</v>
      </c>
      <c r="M42" s="91"/>
      <c r="N42" s="6" t="e">
        <f>IF(K42="","",(L42/K42)/LOOKUP(RIGHT($D$2,3),定数!$A$6:$A$13,定数!$B$6:$B$13))</f>
        <v>#VALUE!</v>
      </c>
      <c r="O42" s="29"/>
      <c r="P42" s="8"/>
      <c r="Q42" s="92"/>
      <c r="R42" s="92"/>
      <c r="S42" s="93" t="str">
        <f>IF(Q42="","",U42*N42*LOOKUP(RIGHT($D$2,3),[1]定数!$A$6:$A$13,[1]定数!$B$6:$B$13))</f>
        <v/>
      </c>
      <c r="T42" s="93"/>
      <c r="U42" s="94" t="str">
        <f t="shared" si="9"/>
        <v/>
      </c>
      <c r="V42" s="94"/>
      <c r="W42" t="str">
        <f t="shared" si="14"/>
        <v/>
      </c>
      <c r="X42" t="str">
        <f t="shared" si="3"/>
        <v/>
      </c>
      <c r="Y42" s="30" t="str">
        <f t="shared" si="10"/>
        <v/>
      </c>
      <c r="Z42" s="31" t="str">
        <f t="shared" si="11"/>
        <v/>
      </c>
      <c r="AA42" t="str">
        <f t="shared" si="4"/>
        <v/>
      </c>
      <c r="AB42" t="str">
        <f t="shared" si="5"/>
        <v/>
      </c>
    </row>
    <row r="43" spans="1:28" x14ac:dyDescent="0.2">
      <c r="B43" s="41">
        <f t="shared" si="6"/>
        <v>85</v>
      </c>
      <c r="C43" s="88" t="str">
        <f t="shared" si="0"/>
        <v/>
      </c>
      <c r="D43" s="88"/>
      <c r="E43" s="29"/>
      <c r="F43" s="8"/>
      <c r="G43" s="29"/>
      <c r="H43" s="92"/>
      <c r="I43" s="92"/>
      <c r="J43" s="33"/>
      <c r="K43" s="41">
        <f t="shared" si="13"/>
        <v>0</v>
      </c>
      <c r="L43" s="90" t="e">
        <f t="shared" si="7"/>
        <v>#VALUE!</v>
      </c>
      <c r="M43" s="91"/>
      <c r="N43" s="6" t="e">
        <f>IF(K43="","",(L43/K43)/LOOKUP(RIGHT($D$2,3),定数!$A$6:$A$13,定数!$B$6:$B$13))</f>
        <v>#VALUE!</v>
      </c>
      <c r="O43" s="29"/>
      <c r="P43" s="8"/>
      <c r="Q43" s="92"/>
      <c r="R43" s="92"/>
      <c r="S43" s="93" t="str">
        <f>IF(Q43="","",U43*N43*LOOKUP(RIGHT($D$2,3),[1]定数!$A$6:$A$13,[1]定数!$B$6:$B$13))</f>
        <v/>
      </c>
      <c r="T43" s="93"/>
      <c r="U43" s="94" t="str">
        <f t="shared" si="9"/>
        <v/>
      </c>
      <c r="V43" s="94"/>
      <c r="W43" t="str">
        <f t="shared" si="14"/>
        <v/>
      </c>
      <c r="X43" t="str">
        <f t="shared" si="3"/>
        <v/>
      </c>
      <c r="Y43" s="30" t="str">
        <f t="shared" si="10"/>
        <v/>
      </c>
      <c r="Z43" s="31" t="str">
        <f t="shared" si="11"/>
        <v/>
      </c>
      <c r="AA43" t="str">
        <f t="shared" si="4"/>
        <v/>
      </c>
      <c r="AB43" t="str">
        <f t="shared" si="5"/>
        <v/>
      </c>
    </row>
    <row r="44" spans="1:28" x14ac:dyDescent="0.2">
      <c r="B44" s="41">
        <f t="shared" si="6"/>
        <v>86</v>
      </c>
      <c r="C44" s="88" t="str">
        <f t="shared" si="0"/>
        <v/>
      </c>
      <c r="D44" s="88"/>
      <c r="E44" s="29"/>
      <c r="F44" s="8"/>
      <c r="G44" s="29"/>
      <c r="H44" s="92"/>
      <c r="I44" s="92"/>
      <c r="J44" s="33"/>
      <c r="K44" s="41">
        <f t="shared" si="13"/>
        <v>0</v>
      </c>
      <c r="L44" s="90" t="e">
        <f t="shared" si="7"/>
        <v>#VALUE!</v>
      </c>
      <c r="M44" s="91"/>
      <c r="N44" s="6" t="e">
        <f>IF(K44="","",(L44/K44)/LOOKUP(RIGHT($D$2,3),定数!$A$6:$A$13,定数!$B$6:$B$13))</f>
        <v>#VALUE!</v>
      </c>
      <c r="O44" s="29"/>
      <c r="P44" s="8"/>
      <c r="Q44" s="92"/>
      <c r="R44" s="92"/>
      <c r="S44" s="93" t="str">
        <f>IF(Q44="","",U44*N44*LOOKUP(RIGHT($D$2,3),[1]定数!$A$6:$A$13,[1]定数!$B$6:$B$13))</f>
        <v/>
      </c>
      <c r="T44" s="93"/>
      <c r="U44" s="94" t="str">
        <f t="shared" si="9"/>
        <v/>
      </c>
      <c r="V44" s="94"/>
      <c r="W44" t="str">
        <f t="shared" si="14"/>
        <v/>
      </c>
      <c r="X44" t="str">
        <f t="shared" si="3"/>
        <v/>
      </c>
      <c r="Y44" s="30" t="str">
        <f t="shared" si="10"/>
        <v/>
      </c>
      <c r="Z44" s="31" t="str">
        <f t="shared" si="11"/>
        <v/>
      </c>
      <c r="AA44" t="str">
        <f t="shared" si="4"/>
        <v/>
      </c>
      <c r="AB44" t="str">
        <f t="shared" si="5"/>
        <v/>
      </c>
    </row>
    <row r="45" spans="1:28" x14ac:dyDescent="0.2">
      <c r="B45" s="41">
        <f t="shared" si="6"/>
        <v>87</v>
      </c>
      <c r="C45" s="88" t="str">
        <f t="shared" si="0"/>
        <v/>
      </c>
      <c r="D45" s="88"/>
      <c r="E45" s="29"/>
      <c r="F45" s="8"/>
      <c r="G45" s="29"/>
      <c r="H45" s="92"/>
      <c r="I45" s="92"/>
      <c r="J45" s="33"/>
      <c r="K45" s="41">
        <f t="shared" si="13"/>
        <v>0</v>
      </c>
      <c r="L45" s="90" t="e">
        <f t="shared" si="7"/>
        <v>#VALUE!</v>
      </c>
      <c r="M45" s="91"/>
      <c r="N45" s="6" t="e">
        <f>IF(K45="","",(L45/K45)/LOOKUP(RIGHT($D$2,3),定数!$A$6:$A$13,定数!$B$6:$B$13))</f>
        <v>#VALUE!</v>
      </c>
      <c r="O45" s="29"/>
      <c r="P45" s="8"/>
      <c r="Q45" s="92"/>
      <c r="R45" s="92"/>
      <c r="S45" s="93" t="str">
        <f>IF(Q45="","",U45*N45*LOOKUP(RIGHT($D$2,3),[1]定数!$A$6:$A$13,[1]定数!$B$6:$B$13))</f>
        <v/>
      </c>
      <c r="T45" s="93"/>
      <c r="U45" s="94" t="str">
        <f t="shared" si="9"/>
        <v/>
      </c>
      <c r="V45" s="94"/>
      <c r="W45" t="str">
        <f t="shared" si="14"/>
        <v/>
      </c>
      <c r="X45" t="str">
        <f t="shared" si="3"/>
        <v/>
      </c>
      <c r="Y45" s="30" t="str">
        <f t="shared" si="10"/>
        <v/>
      </c>
      <c r="Z45" s="31" t="str">
        <f t="shared" si="11"/>
        <v/>
      </c>
      <c r="AA45" t="str">
        <f t="shared" si="4"/>
        <v/>
      </c>
      <c r="AB45" t="str">
        <f t="shared" si="5"/>
        <v/>
      </c>
    </row>
    <row r="46" spans="1:28" x14ac:dyDescent="0.2">
      <c r="B46" s="41">
        <f t="shared" si="6"/>
        <v>88</v>
      </c>
      <c r="C46" s="88" t="str">
        <f t="shared" si="0"/>
        <v/>
      </c>
      <c r="D46" s="88"/>
      <c r="E46" s="29"/>
      <c r="F46" s="8"/>
      <c r="G46" s="29"/>
      <c r="H46" s="92"/>
      <c r="I46" s="92"/>
      <c r="J46" s="33"/>
      <c r="K46" s="41">
        <f t="shared" si="13"/>
        <v>0</v>
      </c>
      <c r="L46" s="90" t="e">
        <f t="shared" si="7"/>
        <v>#VALUE!</v>
      </c>
      <c r="M46" s="91"/>
      <c r="N46" s="6" t="e">
        <f>IF(K46="","",(L46/K46)/LOOKUP(RIGHT($D$2,3),定数!$A$6:$A$13,定数!$B$6:$B$13))</f>
        <v>#VALUE!</v>
      </c>
      <c r="O46" s="29"/>
      <c r="P46" s="8"/>
      <c r="Q46" s="92"/>
      <c r="R46" s="92"/>
      <c r="S46" s="93" t="str">
        <f>IF(Q46="","",U46*N46*LOOKUP(RIGHT($D$2,3),[1]定数!$A$6:$A$13,[1]定数!$B$6:$B$13))</f>
        <v/>
      </c>
      <c r="T46" s="93"/>
      <c r="U46" s="94" t="str">
        <f t="shared" si="9"/>
        <v/>
      </c>
      <c r="V46" s="94"/>
      <c r="W46" t="str">
        <f t="shared" si="14"/>
        <v/>
      </c>
      <c r="X46" t="str">
        <f t="shared" si="3"/>
        <v/>
      </c>
      <c r="Y46" s="30" t="str">
        <f t="shared" si="10"/>
        <v/>
      </c>
      <c r="Z46" s="31" t="str">
        <f t="shared" si="11"/>
        <v/>
      </c>
      <c r="AA46" t="str">
        <f t="shared" si="4"/>
        <v/>
      </c>
      <c r="AB46" t="str">
        <f t="shared" si="5"/>
        <v/>
      </c>
    </row>
    <row r="47" spans="1:28" x14ac:dyDescent="0.2">
      <c r="B47" s="41">
        <f t="shared" si="6"/>
        <v>89</v>
      </c>
      <c r="C47" s="88" t="str">
        <f t="shared" si="0"/>
        <v/>
      </c>
      <c r="D47" s="88"/>
      <c r="E47" s="29"/>
      <c r="F47" s="8"/>
      <c r="G47" s="29"/>
      <c r="H47" s="92"/>
      <c r="I47" s="92"/>
      <c r="J47" s="33"/>
      <c r="K47" s="41">
        <f t="shared" si="13"/>
        <v>0</v>
      </c>
      <c r="L47" s="90" t="e">
        <f t="shared" si="7"/>
        <v>#VALUE!</v>
      </c>
      <c r="M47" s="91"/>
      <c r="N47" s="6" t="e">
        <f>IF(K47="","",(L47/K47)/LOOKUP(RIGHT($D$2,3),定数!$A$6:$A$13,定数!$B$6:$B$13))</f>
        <v>#VALUE!</v>
      </c>
      <c r="O47" s="29"/>
      <c r="P47" s="8"/>
      <c r="Q47" s="92"/>
      <c r="R47" s="92"/>
      <c r="S47" s="93" t="str">
        <f>IF(Q47="","",U47*N47*LOOKUP(RIGHT($D$2,3),[1]定数!$A$6:$A$13,[1]定数!$B$6:$B$13))</f>
        <v/>
      </c>
      <c r="T47" s="93"/>
      <c r="U47" s="94" t="str">
        <f t="shared" si="9"/>
        <v/>
      </c>
      <c r="V47" s="94"/>
      <c r="W47" t="str">
        <f t="shared" si="14"/>
        <v/>
      </c>
      <c r="X47" t="str">
        <f t="shared" si="3"/>
        <v/>
      </c>
      <c r="Y47" s="30" t="str">
        <f t="shared" si="10"/>
        <v/>
      </c>
      <c r="Z47" s="31" t="str">
        <f t="shared" si="11"/>
        <v/>
      </c>
      <c r="AA47" t="str">
        <f t="shared" si="4"/>
        <v/>
      </c>
      <c r="AB47" t="str">
        <f t="shared" si="5"/>
        <v/>
      </c>
    </row>
    <row r="48" spans="1:28" x14ac:dyDescent="0.2">
      <c r="B48" s="41">
        <f t="shared" si="6"/>
        <v>90</v>
      </c>
      <c r="C48" s="88" t="str">
        <f t="shared" si="0"/>
        <v/>
      </c>
      <c r="D48" s="88"/>
      <c r="E48" s="29"/>
      <c r="F48" s="8"/>
      <c r="G48" s="29"/>
      <c r="H48" s="92"/>
      <c r="I48" s="92"/>
      <c r="J48" s="33"/>
      <c r="K48" s="41">
        <f t="shared" si="13"/>
        <v>0</v>
      </c>
      <c r="L48" s="90" t="e">
        <f t="shared" si="7"/>
        <v>#VALUE!</v>
      </c>
      <c r="M48" s="91"/>
      <c r="N48" s="6" t="e">
        <f>IF(K48="","",(L48/K48)/LOOKUP(RIGHT($D$2,3),定数!$A$6:$A$13,定数!$B$6:$B$13))</f>
        <v>#VALUE!</v>
      </c>
      <c r="O48" s="29"/>
      <c r="P48" s="8"/>
      <c r="Q48" s="92"/>
      <c r="R48" s="92"/>
      <c r="S48" s="93" t="str">
        <f>IF(Q48="","",U48*N48*LOOKUP(RIGHT($D$2,3),[1]定数!$A$6:$A$13,[1]定数!$B$6:$B$13))</f>
        <v/>
      </c>
      <c r="T48" s="93"/>
      <c r="U48" s="94" t="str">
        <f t="shared" si="9"/>
        <v/>
      </c>
      <c r="V48" s="94"/>
      <c r="W48" t="str">
        <f t="shared" si="14"/>
        <v/>
      </c>
      <c r="X48" t="str">
        <f t="shared" si="3"/>
        <v/>
      </c>
      <c r="Y48" s="30" t="str">
        <f t="shared" si="10"/>
        <v/>
      </c>
      <c r="Z48" s="31" t="str">
        <f t="shared" si="11"/>
        <v/>
      </c>
      <c r="AA48" t="str">
        <f t="shared" si="4"/>
        <v/>
      </c>
      <c r="AB48" t="str">
        <f t="shared" si="5"/>
        <v/>
      </c>
    </row>
    <row r="49" spans="2:28" x14ac:dyDescent="0.2">
      <c r="B49" s="41">
        <f t="shared" si="6"/>
        <v>91</v>
      </c>
      <c r="C49" s="88" t="str">
        <f t="shared" si="0"/>
        <v/>
      </c>
      <c r="D49" s="88"/>
      <c r="E49" s="29"/>
      <c r="F49" s="8"/>
      <c r="G49" s="29"/>
      <c r="H49" s="92"/>
      <c r="I49" s="92"/>
      <c r="J49" s="33"/>
      <c r="K49" s="41">
        <f t="shared" si="13"/>
        <v>0</v>
      </c>
      <c r="L49" s="90" t="e">
        <f t="shared" si="7"/>
        <v>#VALUE!</v>
      </c>
      <c r="M49" s="91"/>
      <c r="N49" s="6" t="e">
        <f>IF(K49="","",(L49/K49)/LOOKUP(RIGHT($D$2,3),定数!$A$6:$A$13,定数!$B$6:$B$13))</f>
        <v>#VALUE!</v>
      </c>
      <c r="O49" s="29"/>
      <c r="P49" s="8"/>
      <c r="Q49" s="92"/>
      <c r="R49" s="92"/>
      <c r="S49" s="93" t="str">
        <f>IF(Q49="","",U49*N49*LOOKUP(RIGHT($D$2,3),[1]定数!$A$6:$A$13,[1]定数!$B$6:$B$13))</f>
        <v/>
      </c>
      <c r="T49" s="93"/>
      <c r="U49" s="94" t="str">
        <f t="shared" si="9"/>
        <v/>
      </c>
      <c r="V49" s="94"/>
      <c r="W49" t="str">
        <f t="shared" si="14"/>
        <v/>
      </c>
      <c r="X49" t="str">
        <f t="shared" si="3"/>
        <v/>
      </c>
      <c r="Y49" s="30" t="str">
        <f t="shared" si="10"/>
        <v/>
      </c>
      <c r="Z49" s="31" t="str">
        <f t="shared" si="11"/>
        <v/>
      </c>
      <c r="AA49" t="str">
        <f t="shared" si="4"/>
        <v/>
      </c>
      <c r="AB49" t="str">
        <f t="shared" si="5"/>
        <v/>
      </c>
    </row>
    <row r="50" spans="2:28" x14ac:dyDescent="0.2">
      <c r="B50" s="41">
        <f t="shared" si="6"/>
        <v>92</v>
      </c>
      <c r="C50" s="88" t="str">
        <f t="shared" si="0"/>
        <v/>
      </c>
      <c r="D50" s="88"/>
      <c r="E50" s="29"/>
      <c r="F50" s="8"/>
      <c r="G50" s="29"/>
      <c r="H50" s="92"/>
      <c r="I50" s="92"/>
      <c r="J50" s="33"/>
      <c r="K50" s="41">
        <f t="shared" si="13"/>
        <v>0</v>
      </c>
      <c r="L50" s="90" t="e">
        <f t="shared" si="7"/>
        <v>#VALUE!</v>
      </c>
      <c r="M50" s="91"/>
      <c r="N50" s="6" t="e">
        <f>IF(K50="","",(L50/K50)/LOOKUP(RIGHT($D$2,3),定数!$A$6:$A$13,定数!$B$6:$B$13))</f>
        <v>#VALUE!</v>
      </c>
      <c r="O50" s="29"/>
      <c r="P50" s="8"/>
      <c r="Q50" s="92"/>
      <c r="R50" s="92"/>
      <c r="S50" s="93" t="str">
        <f>IF(Q50="","",U50*N50*LOOKUP(RIGHT($D$2,3),[1]定数!$A$6:$A$13,[1]定数!$B$6:$B$13))</f>
        <v/>
      </c>
      <c r="T50" s="93"/>
      <c r="U50" s="94" t="str">
        <f t="shared" si="9"/>
        <v/>
      </c>
      <c r="V50" s="94"/>
      <c r="W50" t="str">
        <f t="shared" si="14"/>
        <v/>
      </c>
      <c r="X50" t="str">
        <f t="shared" si="3"/>
        <v/>
      </c>
      <c r="Y50" s="30" t="str">
        <f t="shared" si="10"/>
        <v/>
      </c>
      <c r="Z50" s="31" t="str">
        <f t="shared" si="11"/>
        <v/>
      </c>
      <c r="AA50" t="str">
        <f t="shared" si="4"/>
        <v/>
      </c>
      <c r="AB50" t="str">
        <f t="shared" si="5"/>
        <v/>
      </c>
    </row>
    <row r="51" spans="2:28" x14ac:dyDescent="0.2">
      <c r="B51" s="41">
        <f t="shared" si="6"/>
        <v>93</v>
      </c>
      <c r="C51" s="88" t="str">
        <f t="shared" si="0"/>
        <v/>
      </c>
      <c r="D51" s="88"/>
      <c r="E51" s="29"/>
      <c r="F51" s="8"/>
      <c r="G51" s="29"/>
      <c r="H51" s="92"/>
      <c r="I51" s="92"/>
      <c r="J51" s="33"/>
      <c r="K51" s="41">
        <f t="shared" si="13"/>
        <v>0</v>
      </c>
      <c r="L51" s="90" t="e">
        <f t="shared" si="7"/>
        <v>#VALUE!</v>
      </c>
      <c r="M51" s="91"/>
      <c r="N51" s="6" t="e">
        <f>IF(K51="","",(L51/K51)/LOOKUP(RIGHT($D$2,3),定数!$A$6:$A$13,定数!$B$6:$B$13))</f>
        <v>#VALUE!</v>
      </c>
      <c r="O51" s="29"/>
      <c r="P51" s="8"/>
      <c r="Q51" s="92"/>
      <c r="R51" s="92"/>
      <c r="S51" s="93" t="str">
        <f>IF(Q51="","",U51*N51*LOOKUP(RIGHT($D$2,3),[1]定数!$A$6:$A$13,[1]定数!$B$6:$B$13))</f>
        <v/>
      </c>
      <c r="T51" s="93"/>
      <c r="U51" s="94" t="str">
        <f t="shared" si="9"/>
        <v/>
      </c>
      <c r="V51" s="94"/>
      <c r="W51" t="str">
        <f t="shared" si="14"/>
        <v/>
      </c>
      <c r="X51" t="str">
        <f t="shared" si="3"/>
        <v/>
      </c>
      <c r="Y51" s="30" t="str">
        <f t="shared" si="10"/>
        <v/>
      </c>
      <c r="Z51" s="31" t="str">
        <f t="shared" si="11"/>
        <v/>
      </c>
      <c r="AA51" t="str">
        <f t="shared" si="4"/>
        <v/>
      </c>
      <c r="AB51" t="str">
        <f t="shared" si="5"/>
        <v/>
      </c>
    </row>
    <row r="52" spans="2:28" x14ac:dyDescent="0.2">
      <c r="B52" s="41">
        <f t="shared" si="6"/>
        <v>94</v>
      </c>
      <c r="C52" s="88" t="str">
        <f t="shared" si="0"/>
        <v/>
      </c>
      <c r="D52" s="88"/>
      <c r="E52" s="29"/>
      <c r="F52" s="8"/>
      <c r="G52" s="29"/>
      <c r="H52" s="92"/>
      <c r="I52" s="92"/>
      <c r="J52" s="33"/>
      <c r="K52" s="41">
        <f t="shared" si="13"/>
        <v>0</v>
      </c>
      <c r="L52" s="90" t="e">
        <f t="shared" si="7"/>
        <v>#VALUE!</v>
      </c>
      <c r="M52" s="91"/>
      <c r="N52" s="6" t="e">
        <f>IF(K52="","",(L52/K52)/LOOKUP(RIGHT($D$2,3),定数!$A$6:$A$13,定数!$B$6:$B$13))</f>
        <v>#VALUE!</v>
      </c>
      <c r="O52" s="29"/>
      <c r="P52" s="8"/>
      <c r="Q52" s="92"/>
      <c r="R52" s="92"/>
      <c r="S52" s="93" t="str">
        <f>IF(Q52="","",U52*N52*LOOKUP(RIGHT($D$2,3),[1]定数!$A$6:$A$13,[1]定数!$B$6:$B$13))</f>
        <v/>
      </c>
      <c r="T52" s="93"/>
      <c r="U52" s="94" t="str">
        <f t="shared" si="9"/>
        <v/>
      </c>
      <c r="V52" s="94"/>
      <c r="W52" t="str">
        <f t="shared" si="14"/>
        <v/>
      </c>
      <c r="X52" t="str">
        <f t="shared" si="3"/>
        <v/>
      </c>
      <c r="Y52" s="30" t="str">
        <f t="shared" si="10"/>
        <v/>
      </c>
      <c r="Z52" s="31" t="str">
        <f t="shared" si="11"/>
        <v/>
      </c>
      <c r="AA52" t="str">
        <f t="shared" si="4"/>
        <v/>
      </c>
      <c r="AB52" t="str">
        <f t="shared" si="5"/>
        <v/>
      </c>
    </row>
    <row r="53" spans="2:28" x14ac:dyDescent="0.2">
      <c r="B53" s="41">
        <f t="shared" si="6"/>
        <v>95</v>
      </c>
      <c r="C53" s="88" t="str">
        <f t="shared" si="0"/>
        <v/>
      </c>
      <c r="D53" s="88"/>
      <c r="E53" s="29"/>
      <c r="F53" s="8"/>
      <c r="G53" s="29"/>
      <c r="H53" s="92"/>
      <c r="I53" s="92"/>
      <c r="J53" s="33"/>
      <c r="K53" s="41">
        <f t="shared" si="13"/>
        <v>0</v>
      </c>
      <c r="L53" s="90" t="e">
        <f t="shared" si="7"/>
        <v>#VALUE!</v>
      </c>
      <c r="M53" s="91"/>
      <c r="N53" s="6" t="e">
        <f>IF(K53="","",(L53/K53)/LOOKUP(RIGHT($D$2,3),定数!$A$6:$A$13,定数!$B$6:$B$13))</f>
        <v>#VALUE!</v>
      </c>
      <c r="O53" s="29"/>
      <c r="P53" s="8"/>
      <c r="Q53" s="92"/>
      <c r="R53" s="92"/>
      <c r="S53" s="93" t="str">
        <f>IF(Q53="","",U53*N53*LOOKUP(RIGHT($D$2,3),[1]定数!$A$6:$A$13,[1]定数!$B$6:$B$13))</f>
        <v/>
      </c>
      <c r="T53" s="93"/>
      <c r="U53" s="94" t="str">
        <f t="shared" si="9"/>
        <v/>
      </c>
      <c r="V53" s="94"/>
      <c r="W53" t="str">
        <f t="shared" si="14"/>
        <v/>
      </c>
      <c r="X53" t="str">
        <f t="shared" si="3"/>
        <v/>
      </c>
      <c r="Y53" s="30" t="str">
        <f t="shared" si="10"/>
        <v/>
      </c>
      <c r="Z53" s="31" t="str">
        <f t="shared" si="11"/>
        <v/>
      </c>
      <c r="AA53" t="str">
        <f t="shared" si="4"/>
        <v/>
      </c>
      <c r="AB53" t="str">
        <f t="shared" si="5"/>
        <v/>
      </c>
    </row>
    <row r="54" spans="2:28" x14ac:dyDescent="0.2">
      <c r="B54" s="41">
        <f t="shared" si="6"/>
        <v>96</v>
      </c>
      <c r="C54" s="88" t="str">
        <f t="shared" si="0"/>
        <v/>
      </c>
      <c r="D54" s="88"/>
      <c r="E54" s="29"/>
      <c r="F54" s="8"/>
      <c r="G54" s="29"/>
      <c r="H54" s="92"/>
      <c r="I54" s="92"/>
      <c r="J54" s="33"/>
      <c r="K54" s="41">
        <f t="shared" si="13"/>
        <v>0</v>
      </c>
      <c r="L54" s="90" t="e">
        <f t="shared" si="7"/>
        <v>#VALUE!</v>
      </c>
      <c r="M54" s="91"/>
      <c r="N54" s="6" t="e">
        <f>IF(K54="","",(L54/K54)/LOOKUP(RIGHT($D$2,3),定数!$A$6:$A$13,定数!$B$6:$B$13))</f>
        <v>#VALUE!</v>
      </c>
      <c r="O54" s="29"/>
      <c r="P54" s="8"/>
      <c r="Q54" s="92"/>
      <c r="R54" s="92"/>
      <c r="S54" s="93" t="str">
        <f>IF(Q54="","",U54*N54*LOOKUP(RIGHT($D$2,3),[1]定数!$A$6:$A$13,[1]定数!$B$6:$B$13))</f>
        <v/>
      </c>
      <c r="T54" s="93"/>
      <c r="U54" s="94" t="str">
        <f t="shared" si="9"/>
        <v/>
      </c>
      <c r="V54" s="94"/>
      <c r="W54" t="str">
        <f t="shared" si="14"/>
        <v/>
      </c>
      <c r="X54" t="str">
        <f t="shared" si="3"/>
        <v/>
      </c>
      <c r="Y54" s="30" t="str">
        <f t="shared" si="10"/>
        <v/>
      </c>
      <c r="Z54" s="31" t="str">
        <f t="shared" si="11"/>
        <v/>
      </c>
      <c r="AA54" t="str">
        <f t="shared" si="4"/>
        <v/>
      </c>
      <c r="AB54" t="str">
        <f t="shared" si="5"/>
        <v/>
      </c>
    </row>
    <row r="55" spans="2:28" x14ac:dyDescent="0.2">
      <c r="B55" s="41">
        <f t="shared" si="6"/>
        <v>97</v>
      </c>
      <c r="C55" s="88" t="str">
        <f t="shared" si="0"/>
        <v/>
      </c>
      <c r="D55" s="88"/>
      <c r="E55" s="29"/>
      <c r="F55" s="8"/>
      <c r="G55" s="29"/>
      <c r="H55" s="92"/>
      <c r="I55" s="92"/>
      <c r="J55" s="33"/>
      <c r="K55" s="41">
        <f t="shared" si="13"/>
        <v>0</v>
      </c>
      <c r="L55" s="90" t="e">
        <f t="shared" si="7"/>
        <v>#VALUE!</v>
      </c>
      <c r="M55" s="91"/>
      <c r="N55" s="6" t="e">
        <f>IF(K55="","",(L55/K55)/LOOKUP(RIGHT($D$2,3),定数!$A$6:$A$13,定数!$B$6:$B$13))</f>
        <v>#VALUE!</v>
      </c>
      <c r="O55" s="29"/>
      <c r="P55" s="8"/>
      <c r="Q55" s="92"/>
      <c r="R55" s="92"/>
      <c r="S55" s="93" t="str">
        <f>IF(Q55="","",U55*N55*LOOKUP(RIGHT($D$2,3),[1]定数!$A$6:$A$13,[1]定数!$B$6:$B$13))</f>
        <v/>
      </c>
      <c r="T55" s="93"/>
      <c r="U55" s="94" t="str">
        <f t="shared" si="9"/>
        <v/>
      </c>
      <c r="V55" s="94"/>
      <c r="W55" t="str">
        <f t="shared" si="14"/>
        <v/>
      </c>
      <c r="X55" t="str">
        <f t="shared" si="3"/>
        <v/>
      </c>
      <c r="Y55" s="30" t="str">
        <f t="shared" si="10"/>
        <v/>
      </c>
      <c r="Z55" s="31" t="str">
        <f t="shared" si="11"/>
        <v/>
      </c>
      <c r="AA55" t="str">
        <f t="shared" si="4"/>
        <v/>
      </c>
      <c r="AB55" t="str">
        <f t="shared" si="5"/>
        <v/>
      </c>
    </row>
    <row r="56" spans="2:28" x14ac:dyDescent="0.2">
      <c r="B56" s="41">
        <f t="shared" si="6"/>
        <v>98</v>
      </c>
      <c r="C56" s="88" t="str">
        <f t="shared" si="0"/>
        <v/>
      </c>
      <c r="D56" s="88"/>
      <c r="E56" s="29"/>
      <c r="F56" s="8"/>
      <c r="G56" s="29"/>
      <c r="H56" s="92"/>
      <c r="I56" s="92"/>
      <c r="J56" s="33"/>
      <c r="K56" s="41">
        <f t="shared" si="13"/>
        <v>0</v>
      </c>
      <c r="L56" s="90" t="e">
        <f t="shared" si="7"/>
        <v>#VALUE!</v>
      </c>
      <c r="M56" s="91"/>
      <c r="N56" s="6" t="e">
        <f>IF(K56="","",(L56/K56)/LOOKUP(RIGHT($D$2,3),定数!$A$6:$A$13,定数!$B$6:$B$13))</f>
        <v>#VALUE!</v>
      </c>
      <c r="O56" s="29"/>
      <c r="P56" s="8"/>
      <c r="Q56" s="92"/>
      <c r="R56" s="92"/>
      <c r="S56" s="93" t="str">
        <f>IF(Q56="","",U56*N56*LOOKUP(RIGHT($D$2,3),[1]定数!$A$6:$A$13,[1]定数!$B$6:$B$13))</f>
        <v/>
      </c>
      <c r="T56" s="93"/>
      <c r="U56" s="94" t="str">
        <f t="shared" si="9"/>
        <v/>
      </c>
      <c r="V56" s="94"/>
      <c r="W56" t="str">
        <f t="shared" si="14"/>
        <v/>
      </c>
      <c r="X56" t="str">
        <f t="shared" si="3"/>
        <v/>
      </c>
      <c r="Y56" s="30" t="str">
        <f t="shared" si="10"/>
        <v/>
      </c>
      <c r="Z56" s="31" t="str">
        <f t="shared" si="11"/>
        <v/>
      </c>
      <c r="AA56" t="str">
        <f t="shared" si="4"/>
        <v/>
      </c>
      <c r="AB56" t="str">
        <f t="shared" si="5"/>
        <v/>
      </c>
    </row>
    <row r="57" spans="2:28" x14ac:dyDescent="0.2">
      <c r="B57" s="41">
        <f t="shared" si="6"/>
        <v>99</v>
      </c>
      <c r="C57" s="88" t="str">
        <f t="shared" si="0"/>
        <v/>
      </c>
      <c r="D57" s="88"/>
      <c r="E57" s="29"/>
      <c r="F57" s="8"/>
      <c r="G57" s="29"/>
      <c r="H57" s="92"/>
      <c r="I57" s="92"/>
      <c r="J57" s="33"/>
      <c r="K57" s="41">
        <f t="shared" si="13"/>
        <v>0</v>
      </c>
      <c r="L57" s="90" t="e">
        <f t="shared" si="7"/>
        <v>#VALUE!</v>
      </c>
      <c r="M57" s="91"/>
      <c r="N57" s="6" t="e">
        <f>IF(K57="","",(L57/K57)/LOOKUP(RIGHT($D$2,3),定数!$A$6:$A$13,定数!$B$6:$B$13))</f>
        <v>#VALUE!</v>
      </c>
      <c r="O57" s="29"/>
      <c r="P57" s="8"/>
      <c r="Q57" s="92"/>
      <c r="R57" s="92"/>
      <c r="S57" s="93" t="str">
        <f>IF(Q57="","",U57*N57*LOOKUP(RIGHT($D$2,3),[1]定数!$A$6:$A$13,[1]定数!$B$6:$B$13))</f>
        <v/>
      </c>
      <c r="T57" s="93"/>
      <c r="U57" s="94" t="str">
        <f t="shared" si="9"/>
        <v/>
      </c>
      <c r="V57" s="94"/>
      <c r="W57" t="str">
        <f t="shared" si="14"/>
        <v/>
      </c>
      <c r="X57" t="str">
        <f t="shared" si="3"/>
        <v/>
      </c>
      <c r="Y57" s="30" t="str">
        <f t="shared" si="10"/>
        <v/>
      </c>
      <c r="Z57" s="31" t="str">
        <f t="shared" si="11"/>
        <v/>
      </c>
      <c r="AA57" t="str">
        <f t="shared" si="4"/>
        <v/>
      </c>
      <c r="AB57" t="str">
        <f t="shared" si="5"/>
        <v/>
      </c>
    </row>
    <row r="58" spans="2:28" x14ac:dyDescent="0.2">
      <c r="B58" s="41">
        <f t="shared" si="6"/>
        <v>100</v>
      </c>
      <c r="C58" s="88" t="str">
        <f t="shared" si="0"/>
        <v/>
      </c>
      <c r="D58" s="88"/>
      <c r="E58" s="29"/>
      <c r="F58" s="8"/>
      <c r="G58" s="29"/>
      <c r="H58" s="92"/>
      <c r="I58" s="92"/>
      <c r="J58" s="33"/>
      <c r="K58" s="41">
        <f t="shared" si="13"/>
        <v>0</v>
      </c>
      <c r="L58" s="90" t="e">
        <f t="shared" si="7"/>
        <v>#VALUE!</v>
      </c>
      <c r="M58" s="91"/>
      <c r="N58" s="6" t="e">
        <f>IF(K58="","",(L58/K58)/LOOKUP(RIGHT($D$2,3),定数!$A$6:$A$13,定数!$B$6:$B$13))</f>
        <v>#VALUE!</v>
      </c>
      <c r="O58" s="29"/>
      <c r="P58" s="8"/>
      <c r="Q58" s="92"/>
      <c r="R58" s="92"/>
      <c r="S58" s="93" t="str">
        <f>IF(Q58="","",U58*N58*LOOKUP(RIGHT($D$2,3),[1]定数!$A$6:$A$13,[1]定数!$B$6:$B$13))</f>
        <v/>
      </c>
      <c r="T58" s="93"/>
      <c r="U58" s="94" t="str">
        <f t="shared" si="9"/>
        <v/>
      </c>
      <c r="V58" s="94"/>
      <c r="W58" t="str">
        <f t="shared" si="14"/>
        <v/>
      </c>
      <c r="X58" t="str">
        <f t="shared" si="3"/>
        <v/>
      </c>
      <c r="Y58" s="30" t="str">
        <f t="shared" si="10"/>
        <v/>
      </c>
      <c r="Z58" s="31" t="str">
        <f t="shared" si="11"/>
        <v/>
      </c>
      <c r="AA58" t="str">
        <f t="shared" si="4"/>
        <v/>
      </c>
      <c r="AB58" t="str">
        <f t="shared" si="5"/>
        <v/>
      </c>
    </row>
    <row r="59" spans="2:28" x14ac:dyDescent="0.2">
      <c r="B59" s="41">
        <f t="shared" si="6"/>
        <v>101</v>
      </c>
      <c r="C59" s="88" t="str">
        <f t="shared" si="0"/>
        <v/>
      </c>
      <c r="D59" s="88"/>
      <c r="E59" s="29"/>
      <c r="F59" s="8"/>
      <c r="G59" s="29"/>
      <c r="H59" s="92"/>
      <c r="I59" s="92"/>
      <c r="J59" s="33"/>
      <c r="K59" s="41">
        <f t="shared" si="13"/>
        <v>0</v>
      </c>
      <c r="L59" s="90" t="e">
        <f t="shared" si="7"/>
        <v>#VALUE!</v>
      </c>
      <c r="M59" s="91"/>
      <c r="N59" s="6" t="e">
        <f>IF(K59="","",(L59/K59)/LOOKUP(RIGHT($D$2,3),定数!$A$6:$A$13,定数!$B$6:$B$13))</f>
        <v>#VALUE!</v>
      </c>
      <c r="O59" s="29"/>
      <c r="P59" s="8"/>
      <c r="Q59" s="92"/>
      <c r="R59" s="92"/>
      <c r="S59" s="93" t="str">
        <f>IF(Q59="","",U59*N59*LOOKUP(RIGHT($D$2,3),[1]定数!$A$6:$A$13,[1]定数!$B$6:$B$13))</f>
        <v/>
      </c>
      <c r="T59" s="93"/>
      <c r="U59" s="94" t="str">
        <f t="shared" si="9"/>
        <v/>
      </c>
      <c r="V59" s="94"/>
      <c r="W59" t="str">
        <f t="shared" si="14"/>
        <v/>
      </c>
      <c r="X59" t="str">
        <f t="shared" si="3"/>
        <v/>
      </c>
      <c r="Y59" s="30" t="str">
        <f t="shared" si="10"/>
        <v/>
      </c>
      <c r="Z59" s="31" t="str">
        <f t="shared" si="11"/>
        <v/>
      </c>
      <c r="AA59" t="str">
        <f t="shared" si="4"/>
        <v/>
      </c>
      <c r="AB59" t="str">
        <f t="shared" si="5"/>
        <v/>
      </c>
    </row>
    <row r="60" spans="2:28" x14ac:dyDescent="0.2">
      <c r="B60" s="41">
        <f t="shared" si="6"/>
        <v>102</v>
      </c>
      <c r="C60" s="88" t="str">
        <f t="shared" si="0"/>
        <v/>
      </c>
      <c r="D60" s="88"/>
      <c r="E60" s="29"/>
      <c r="F60" s="8"/>
      <c r="G60" s="29"/>
      <c r="H60" s="92"/>
      <c r="I60" s="92"/>
      <c r="J60" s="33"/>
      <c r="K60" s="41">
        <f t="shared" si="13"/>
        <v>0</v>
      </c>
      <c r="L60" s="90" t="e">
        <f t="shared" si="7"/>
        <v>#VALUE!</v>
      </c>
      <c r="M60" s="91"/>
      <c r="N60" s="6" t="e">
        <f>IF(K60="","",(L60/K60)/LOOKUP(RIGHT($D$2,3),定数!$A$6:$A$13,定数!$B$6:$B$13))</f>
        <v>#VALUE!</v>
      </c>
      <c r="O60" s="29"/>
      <c r="P60" s="8"/>
      <c r="Q60" s="92"/>
      <c r="R60" s="92"/>
      <c r="S60" s="93" t="str">
        <f>IF(Q60="","",U60*N60*LOOKUP(RIGHT($D$2,3),[1]定数!$A$6:$A$13,[1]定数!$B$6:$B$13))</f>
        <v/>
      </c>
      <c r="T60" s="93"/>
      <c r="U60" s="94" t="str">
        <f t="shared" si="9"/>
        <v/>
      </c>
      <c r="V60" s="94"/>
      <c r="W60" t="str">
        <f t="shared" si="14"/>
        <v/>
      </c>
      <c r="X60" t="str">
        <f t="shared" si="3"/>
        <v/>
      </c>
      <c r="Y60" s="30" t="str">
        <f t="shared" si="10"/>
        <v/>
      </c>
      <c r="Z60" s="31" t="str">
        <f t="shared" si="11"/>
        <v/>
      </c>
      <c r="AA60" t="str">
        <f t="shared" si="4"/>
        <v/>
      </c>
      <c r="AB60" t="str">
        <f t="shared" si="5"/>
        <v/>
      </c>
    </row>
    <row r="61" spans="2:28" x14ac:dyDescent="0.2">
      <c r="B61" s="41">
        <f t="shared" si="6"/>
        <v>103</v>
      </c>
      <c r="C61" s="88" t="str">
        <f t="shared" si="0"/>
        <v/>
      </c>
      <c r="D61" s="88"/>
      <c r="E61" s="29"/>
      <c r="F61" s="8"/>
      <c r="G61" s="29"/>
      <c r="H61" s="92"/>
      <c r="I61" s="92"/>
      <c r="J61" s="33"/>
      <c r="K61" s="41">
        <f t="shared" si="13"/>
        <v>0</v>
      </c>
      <c r="L61" s="90" t="e">
        <f t="shared" si="7"/>
        <v>#VALUE!</v>
      </c>
      <c r="M61" s="91"/>
      <c r="N61" s="6" t="e">
        <f>IF(K61="","",(L61/K61)/LOOKUP(RIGHT($D$2,3),定数!$A$6:$A$13,定数!$B$6:$B$13))</f>
        <v>#VALUE!</v>
      </c>
      <c r="O61" s="29"/>
      <c r="P61" s="8"/>
      <c r="Q61" s="92"/>
      <c r="R61" s="92"/>
      <c r="S61" s="93" t="str">
        <f>IF(Q61="","",U61*N61*LOOKUP(RIGHT($D$2,3),[1]定数!$A$6:$A$13,[1]定数!$B$6:$B$13))</f>
        <v/>
      </c>
      <c r="T61" s="93"/>
      <c r="U61" s="94" t="str">
        <f t="shared" si="9"/>
        <v/>
      </c>
      <c r="V61" s="94"/>
      <c r="W61" t="str">
        <f t="shared" si="14"/>
        <v/>
      </c>
      <c r="X61" t="str">
        <f t="shared" si="3"/>
        <v/>
      </c>
      <c r="Y61" s="30" t="str">
        <f t="shared" si="10"/>
        <v/>
      </c>
      <c r="Z61" s="31" t="str">
        <f t="shared" si="11"/>
        <v/>
      </c>
      <c r="AA61" t="str">
        <f t="shared" si="4"/>
        <v/>
      </c>
      <c r="AB61" t="str">
        <f t="shared" si="5"/>
        <v/>
      </c>
    </row>
    <row r="62" spans="2:28" x14ac:dyDescent="0.2">
      <c r="B62" s="41">
        <f t="shared" si="6"/>
        <v>104</v>
      </c>
      <c r="C62" s="88" t="str">
        <f t="shared" si="0"/>
        <v/>
      </c>
      <c r="D62" s="88"/>
      <c r="E62" s="29"/>
      <c r="F62" s="8"/>
      <c r="G62" s="29"/>
      <c r="H62" s="92"/>
      <c r="I62" s="92"/>
      <c r="J62" s="33"/>
      <c r="K62" s="41">
        <f t="shared" si="13"/>
        <v>0</v>
      </c>
      <c r="L62" s="90" t="e">
        <f t="shared" si="7"/>
        <v>#VALUE!</v>
      </c>
      <c r="M62" s="91"/>
      <c r="N62" s="6" t="e">
        <f>IF(K62="","",(L62/K62)/LOOKUP(RIGHT($D$2,3),定数!$A$6:$A$13,定数!$B$6:$B$13))</f>
        <v>#VALUE!</v>
      </c>
      <c r="O62" s="29"/>
      <c r="P62" s="8"/>
      <c r="Q62" s="92"/>
      <c r="R62" s="92"/>
      <c r="S62" s="93" t="str">
        <f>IF(Q62="","",U62*N62*LOOKUP(RIGHT($D$2,3),[1]定数!$A$6:$A$13,[1]定数!$B$6:$B$13))</f>
        <v/>
      </c>
      <c r="T62" s="93"/>
      <c r="U62" s="94" t="str">
        <f t="shared" si="9"/>
        <v/>
      </c>
      <c r="V62" s="94"/>
      <c r="W62" t="str">
        <f t="shared" si="14"/>
        <v/>
      </c>
      <c r="X62" t="str">
        <f t="shared" si="3"/>
        <v/>
      </c>
      <c r="Y62" s="30" t="str">
        <f t="shared" si="10"/>
        <v/>
      </c>
      <c r="Z62" s="31" t="str">
        <f t="shared" si="11"/>
        <v/>
      </c>
      <c r="AA62" t="str">
        <f t="shared" si="4"/>
        <v/>
      </c>
      <c r="AB62" t="str">
        <f t="shared" si="5"/>
        <v/>
      </c>
    </row>
    <row r="63" spans="2:28" x14ac:dyDescent="0.2">
      <c r="B63" s="41">
        <f t="shared" si="6"/>
        <v>105</v>
      </c>
      <c r="C63" s="88" t="str">
        <f t="shared" si="0"/>
        <v/>
      </c>
      <c r="D63" s="88"/>
      <c r="E63" s="29"/>
      <c r="F63" s="8"/>
      <c r="G63" s="29"/>
      <c r="H63" s="92"/>
      <c r="I63" s="92"/>
      <c r="J63" s="33"/>
      <c r="K63" s="41">
        <f t="shared" si="13"/>
        <v>0</v>
      </c>
      <c r="L63" s="90" t="e">
        <f t="shared" si="7"/>
        <v>#VALUE!</v>
      </c>
      <c r="M63" s="91"/>
      <c r="N63" s="6" t="e">
        <f>IF(K63="","",(L63/K63)/LOOKUP(RIGHT($D$2,3),定数!$A$6:$A$13,定数!$B$6:$B$13))</f>
        <v>#VALUE!</v>
      </c>
      <c r="O63" s="29"/>
      <c r="P63" s="8"/>
      <c r="Q63" s="92"/>
      <c r="R63" s="92"/>
      <c r="S63" s="93" t="str">
        <f>IF(Q63="","",U63*N63*LOOKUP(RIGHT($D$2,3),[1]定数!$A$6:$A$13,[1]定数!$B$6:$B$13))</f>
        <v/>
      </c>
      <c r="T63" s="93"/>
      <c r="U63" s="94" t="str">
        <f t="shared" si="9"/>
        <v/>
      </c>
      <c r="V63" s="94"/>
      <c r="W63" t="str">
        <f t="shared" si="14"/>
        <v/>
      </c>
      <c r="X63" t="str">
        <f t="shared" si="3"/>
        <v/>
      </c>
      <c r="Y63" s="30" t="str">
        <f t="shared" si="10"/>
        <v/>
      </c>
      <c r="Z63" s="31" t="str">
        <f t="shared" si="11"/>
        <v/>
      </c>
      <c r="AA63" t="str">
        <f t="shared" si="4"/>
        <v/>
      </c>
      <c r="AB63" t="str">
        <f t="shared" si="5"/>
        <v/>
      </c>
    </row>
    <row r="64" spans="2:28" x14ac:dyDescent="0.2">
      <c r="B64" s="41">
        <f t="shared" si="6"/>
        <v>106</v>
      </c>
      <c r="C64" s="88" t="str">
        <f t="shared" si="0"/>
        <v/>
      </c>
      <c r="D64" s="88"/>
      <c r="E64" s="29"/>
      <c r="F64" s="8"/>
      <c r="G64" s="29"/>
      <c r="H64" s="92"/>
      <c r="I64" s="92"/>
      <c r="J64" s="33"/>
      <c r="K64" s="41">
        <f t="shared" si="13"/>
        <v>0</v>
      </c>
      <c r="L64" s="90" t="e">
        <f t="shared" si="7"/>
        <v>#VALUE!</v>
      </c>
      <c r="M64" s="91"/>
      <c r="N64" s="6" t="e">
        <f>IF(K64="","",(L64/K64)/LOOKUP(RIGHT($D$2,3),定数!$A$6:$A$13,定数!$B$6:$B$13))</f>
        <v>#VALUE!</v>
      </c>
      <c r="O64" s="29"/>
      <c r="P64" s="8"/>
      <c r="Q64" s="92"/>
      <c r="R64" s="92"/>
      <c r="S64" s="93" t="str">
        <f>IF(Q64="","",U64*N64*LOOKUP(RIGHT($D$2,3),[1]定数!$A$6:$A$13,[1]定数!$B$6:$B$13))</f>
        <v/>
      </c>
      <c r="T64" s="93"/>
      <c r="U64" s="94" t="str">
        <f t="shared" si="9"/>
        <v/>
      </c>
      <c r="V64" s="94"/>
      <c r="W64" t="str">
        <f t="shared" si="14"/>
        <v/>
      </c>
      <c r="X64" t="str">
        <f t="shared" si="3"/>
        <v/>
      </c>
      <c r="Y64" s="30" t="str">
        <f t="shared" si="10"/>
        <v/>
      </c>
      <c r="Z64" s="31" t="str">
        <f t="shared" si="11"/>
        <v/>
      </c>
      <c r="AA64" t="str">
        <f t="shared" si="4"/>
        <v/>
      </c>
      <c r="AB64" t="str">
        <f t="shared" si="5"/>
        <v/>
      </c>
    </row>
    <row r="65" spans="2:28" x14ac:dyDescent="0.2">
      <c r="B65" s="41">
        <f t="shared" si="6"/>
        <v>107</v>
      </c>
      <c r="C65" s="88" t="str">
        <f t="shared" si="0"/>
        <v/>
      </c>
      <c r="D65" s="88"/>
      <c r="E65" s="29"/>
      <c r="F65" s="8"/>
      <c r="G65" s="29"/>
      <c r="H65" s="92"/>
      <c r="I65" s="92"/>
      <c r="J65" s="33"/>
      <c r="K65" s="41">
        <f t="shared" si="13"/>
        <v>0</v>
      </c>
      <c r="L65" s="90" t="e">
        <f t="shared" si="7"/>
        <v>#VALUE!</v>
      </c>
      <c r="M65" s="91"/>
      <c r="N65" s="6" t="e">
        <f>IF(K65="","",(L65/K65)/LOOKUP(RIGHT($D$2,3),定数!$A$6:$A$13,定数!$B$6:$B$13))</f>
        <v>#VALUE!</v>
      </c>
      <c r="O65" s="29"/>
      <c r="P65" s="8"/>
      <c r="Q65" s="92"/>
      <c r="R65" s="92"/>
      <c r="S65" s="93" t="str">
        <f>IF(Q65="","",U65*N65*LOOKUP(RIGHT($D$2,3),[1]定数!$A$6:$A$13,[1]定数!$B$6:$B$13))</f>
        <v/>
      </c>
      <c r="T65" s="93"/>
      <c r="U65" s="94" t="str">
        <f t="shared" si="9"/>
        <v/>
      </c>
      <c r="V65" s="94"/>
      <c r="W65" t="str">
        <f t="shared" si="14"/>
        <v/>
      </c>
      <c r="X65" t="str">
        <f t="shared" si="3"/>
        <v/>
      </c>
      <c r="Y65" s="30" t="str">
        <f t="shared" si="10"/>
        <v/>
      </c>
      <c r="Z65" s="31" t="str">
        <f t="shared" si="11"/>
        <v/>
      </c>
      <c r="AA65" t="str">
        <f t="shared" si="4"/>
        <v/>
      </c>
      <c r="AB65" t="str">
        <f t="shared" si="5"/>
        <v/>
      </c>
    </row>
    <row r="66" spans="2:28" x14ac:dyDescent="0.2">
      <c r="B66" s="41">
        <f t="shared" si="6"/>
        <v>108</v>
      </c>
      <c r="C66" s="88" t="str">
        <f t="shared" si="0"/>
        <v/>
      </c>
      <c r="D66" s="88"/>
      <c r="E66" s="29"/>
      <c r="F66" s="8"/>
      <c r="G66" s="29"/>
      <c r="H66" s="92"/>
      <c r="I66" s="92"/>
      <c r="J66" s="33"/>
      <c r="K66" s="41">
        <f t="shared" si="13"/>
        <v>0</v>
      </c>
      <c r="L66" s="90" t="e">
        <f t="shared" si="7"/>
        <v>#VALUE!</v>
      </c>
      <c r="M66" s="91"/>
      <c r="N66" s="6" t="e">
        <f>IF(K66="","",(L66/K66)/LOOKUP(RIGHT($D$2,3),定数!$A$6:$A$13,定数!$B$6:$B$13))</f>
        <v>#VALUE!</v>
      </c>
      <c r="O66" s="29"/>
      <c r="P66" s="8"/>
      <c r="Q66" s="92"/>
      <c r="R66" s="92"/>
      <c r="S66" s="93" t="str">
        <f>IF(Q66="","",U66*N66*LOOKUP(RIGHT($D$2,3),[1]定数!$A$6:$A$13,[1]定数!$B$6:$B$13))</f>
        <v/>
      </c>
      <c r="T66" s="93"/>
      <c r="U66" s="94" t="str">
        <f t="shared" si="9"/>
        <v/>
      </c>
      <c r="V66" s="94"/>
      <c r="W66" t="str">
        <f t="shared" si="14"/>
        <v/>
      </c>
      <c r="X66" t="str">
        <f t="shared" si="3"/>
        <v/>
      </c>
      <c r="Y66" s="30" t="str">
        <f t="shared" si="10"/>
        <v/>
      </c>
      <c r="Z66" s="31" t="str">
        <f t="shared" si="11"/>
        <v/>
      </c>
      <c r="AA66" t="str">
        <f t="shared" si="4"/>
        <v/>
      </c>
      <c r="AB66" t="str">
        <f t="shared" si="5"/>
        <v/>
      </c>
    </row>
    <row r="67" spans="2:28" x14ac:dyDescent="0.2">
      <c r="B67" s="41">
        <f t="shared" si="6"/>
        <v>109</v>
      </c>
      <c r="C67" s="88" t="str">
        <f t="shared" si="0"/>
        <v/>
      </c>
      <c r="D67" s="88"/>
      <c r="E67" s="29"/>
      <c r="F67" s="8"/>
      <c r="G67" s="29"/>
      <c r="H67" s="92"/>
      <c r="I67" s="92"/>
      <c r="J67" s="33"/>
      <c r="K67" s="41">
        <f t="shared" si="13"/>
        <v>0</v>
      </c>
      <c r="L67" s="90" t="e">
        <f t="shared" si="7"/>
        <v>#VALUE!</v>
      </c>
      <c r="M67" s="91"/>
      <c r="N67" s="6" t="e">
        <f>IF(K67="","",(L67/K67)/LOOKUP(RIGHT($D$2,3),定数!$A$6:$A$13,定数!$B$6:$B$13))</f>
        <v>#VALUE!</v>
      </c>
      <c r="O67" s="29"/>
      <c r="P67" s="8"/>
      <c r="Q67" s="92"/>
      <c r="R67" s="92"/>
      <c r="S67" s="93" t="str">
        <f>IF(Q67="","",U67*N67*LOOKUP(RIGHT($D$2,3),[1]定数!$A$6:$A$13,[1]定数!$B$6:$B$13))</f>
        <v/>
      </c>
      <c r="T67" s="93"/>
      <c r="U67" s="94" t="str">
        <f t="shared" si="9"/>
        <v/>
      </c>
      <c r="V67" s="94"/>
      <c r="W67" t="str">
        <f t="shared" si="14"/>
        <v/>
      </c>
      <c r="X67" t="str">
        <f t="shared" si="3"/>
        <v/>
      </c>
      <c r="Y67" s="30" t="str">
        <f t="shared" si="10"/>
        <v/>
      </c>
      <c r="Z67" s="31" t="str">
        <f t="shared" si="11"/>
        <v/>
      </c>
      <c r="AA67" t="str">
        <f t="shared" si="4"/>
        <v/>
      </c>
      <c r="AB67" t="str">
        <f t="shared" si="5"/>
        <v/>
      </c>
    </row>
    <row r="68" spans="2:28" x14ac:dyDescent="0.2">
      <c r="B68" s="41">
        <f t="shared" si="6"/>
        <v>110</v>
      </c>
      <c r="C68" s="88" t="str">
        <f t="shared" si="0"/>
        <v/>
      </c>
      <c r="D68" s="88"/>
      <c r="E68" s="29"/>
      <c r="F68" s="8"/>
      <c r="G68" s="29"/>
      <c r="H68" s="92"/>
      <c r="I68" s="92"/>
      <c r="J68" s="33"/>
      <c r="K68" s="41">
        <f t="shared" si="13"/>
        <v>0</v>
      </c>
      <c r="L68" s="90" t="e">
        <f t="shared" si="7"/>
        <v>#VALUE!</v>
      </c>
      <c r="M68" s="91"/>
      <c r="N68" s="6" t="e">
        <f>IF(K68="","",(L68/K68)/LOOKUP(RIGHT($D$2,3),定数!$A$6:$A$13,定数!$B$6:$B$13))</f>
        <v>#VALUE!</v>
      </c>
      <c r="O68" s="29"/>
      <c r="P68" s="8"/>
      <c r="Q68" s="92"/>
      <c r="R68" s="92"/>
      <c r="S68" s="93" t="str">
        <f>IF(Q68="","",U68*N68*LOOKUP(RIGHT($D$2,3),[1]定数!$A$6:$A$13,[1]定数!$B$6:$B$13))</f>
        <v/>
      </c>
      <c r="T68" s="93"/>
      <c r="U68" s="94" t="str">
        <f t="shared" si="9"/>
        <v/>
      </c>
      <c r="V68" s="94"/>
      <c r="W68" t="str">
        <f t="shared" si="14"/>
        <v/>
      </c>
      <c r="X68" t="str">
        <f t="shared" si="3"/>
        <v/>
      </c>
      <c r="Y68" s="30" t="str">
        <f t="shared" si="10"/>
        <v/>
      </c>
      <c r="Z68" s="31" t="str">
        <f t="shared" si="11"/>
        <v/>
      </c>
      <c r="AA68" t="str">
        <f t="shared" si="4"/>
        <v/>
      </c>
      <c r="AB68" t="str">
        <f t="shared" si="5"/>
        <v/>
      </c>
    </row>
    <row r="69" spans="2:28" x14ac:dyDescent="0.2">
      <c r="B69" s="41">
        <f t="shared" si="6"/>
        <v>111</v>
      </c>
      <c r="C69" s="88" t="str">
        <f t="shared" si="0"/>
        <v/>
      </c>
      <c r="D69" s="88"/>
      <c r="E69" s="29"/>
      <c r="F69" s="8"/>
      <c r="G69" s="29"/>
      <c r="H69" s="92"/>
      <c r="I69" s="92"/>
      <c r="J69" s="33"/>
      <c r="K69" s="41">
        <f t="shared" si="13"/>
        <v>0</v>
      </c>
      <c r="L69" s="90" t="e">
        <f t="shared" si="7"/>
        <v>#VALUE!</v>
      </c>
      <c r="M69" s="91"/>
      <c r="N69" s="6" t="e">
        <f>IF(K69="","",(L69/K69)/LOOKUP(RIGHT($D$2,3),定数!$A$6:$A$13,定数!$B$6:$B$13))</f>
        <v>#VALUE!</v>
      </c>
      <c r="O69" s="29"/>
      <c r="P69" s="8"/>
      <c r="Q69" s="92"/>
      <c r="R69" s="92"/>
      <c r="S69" s="93" t="str">
        <f>IF(Q69="","",U69*N69*LOOKUP(RIGHT($D$2,3),[1]定数!$A$6:$A$13,[1]定数!$B$6:$B$13))</f>
        <v/>
      </c>
      <c r="T69" s="93"/>
      <c r="U69" s="94" t="str">
        <f t="shared" si="9"/>
        <v/>
      </c>
      <c r="V69" s="94"/>
      <c r="W69" t="str">
        <f t="shared" si="14"/>
        <v/>
      </c>
      <c r="X69" t="str">
        <f t="shared" si="3"/>
        <v/>
      </c>
      <c r="Y69" s="30" t="str">
        <f t="shared" si="10"/>
        <v/>
      </c>
      <c r="Z69" s="31" t="str">
        <f t="shared" si="11"/>
        <v/>
      </c>
      <c r="AA69" t="str">
        <f t="shared" si="4"/>
        <v/>
      </c>
      <c r="AB69" t="str">
        <f t="shared" si="5"/>
        <v/>
      </c>
    </row>
    <row r="70" spans="2:28" x14ac:dyDescent="0.2">
      <c r="B70" s="41">
        <f t="shared" si="6"/>
        <v>112</v>
      </c>
      <c r="C70" s="88" t="str">
        <f t="shared" si="0"/>
        <v/>
      </c>
      <c r="D70" s="88"/>
      <c r="E70" s="29"/>
      <c r="F70" s="8"/>
      <c r="G70" s="29"/>
      <c r="H70" s="92"/>
      <c r="I70" s="92"/>
      <c r="J70" s="33"/>
      <c r="K70" s="41">
        <f t="shared" si="13"/>
        <v>0</v>
      </c>
      <c r="L70" s="90" t="e">
        <f t="shared" si="7"/>
        <v>#VALUE!</v>
      </c>
      <c r="M70" s="91"/>
      <c r="N70" s="6" t="e">
        <f>IF(K70="","",(L70/K70)/LOOKUP(RIGHT($D$2,3),定数!$A$6:$A$13,定数!$B$6:$B$13))</f>
        <v>#VALUE!</v>
      </c>
      <c r="O70" s="29"/>
      <c r="P70" s="8"/>
      <c r="Q70" s="92"/>
      <c r="R70" s="92"/>
      <c r="S70" s="93" t="str">
        <f>IF(Q70="","",U70*N70*LOOKUP(RIGHT($D$2,3),[1]定数!$A$6:$A$13,[1]定数!$B$6:$B$13))</f>
        <v/>
      </c>
      <c r="T70" s="93"/>
      <c r="U70" s="94" t="str">
        <f t="shared" si="9"/>
        <v/>
      </c>
      <c r="V70" s="94"/>
      <c r="W70" t="str">
        <f t="shared" si="14"/>
        <v/>
      </c>
      <c r="X70" t="str">
        <f t="shared" si="3"/>
        <v/>
      </c>
      <c r="Y70" s="30" t="str">
        <f t="shared" si="10"/>
        <v/>
      </c>
      <c r="Z70" s="31" t="str">
        <f t="shared" si="11"/>
        <v/>
      </c>
      <c r="AA70" t="str">
        <f t="shared" si="4"/>
        <v/>
      </c>
      <c r="AB70" t="str">
        <f t="shared" si="5"/>
        <v/>
      </c>
    </row>
    <row r="71" spans="2:28" x14ac:dyDescent="0.2">
      <c r="B71" s="41">
        <f t="shared" si="6"/>
        <v>113</v>
      </c>
      <c r="C71" s="88" t="str">
        <f t="shared" si="0"/>
        <v/>
      </c>
      <c r="D71" s="88"/>
      <c r="E71" s="29"/>
      <c r="F71" s="8"/>
      <c r="G71" s="29"/>
      <c r="H71" s="92"/>
      <c r="I71" s="92"/>
      <c r="J71" s="33"/>
      <c r="K71" s="41">
        <f t="shared" si="13"/>
        <v>0</v>
      </c>
      <c r="L71" s="90" t="e">
        <f t="shared" si="7"/>
        <v>#VALUE!</v>
      </c>
      <c r="M71" s="91"/>
      <c r="N71" s="6" t="e">
        <f>IF(K71="","",(L71/K71)/LOOKUP(RIGHT($D$2,3),定数!$A$6:$A$13,定数!$B$6:$B$13))</f>
        <v>#VALUE!</v>
      </c>
      <c r="O71" s="29"/>
      <c r="P71" s="8"/>
      <c r="Q71" s="92"/>
      <c r="R71" s="92"/>
      <c r="S71" s="93" t="str">
        <f>IF(Q71="","",U71*N71*LOOKUP(RIGHT($D$2,3),[1]定数!$A$6:$A$13,[1]定数!$B$6:$B$13))</f>
        <v/>
      </c>
      <c r="T71" s="93"/>
      <c r="U71" s="94" t="str">
        <f t="shared" si="9"/>
        <v/>
      </c>
      <c r="V71" s="94"/>
      <c r="W71" t="str">
        <f t="shared" si="14"/>
        <v/>
      </c>
      <c r="X71" t="str">
        <f t="shared" si="3"/>
        <v/>
      </c>
      <c r="Y71" s="30" t="str">
        <f t="shared" si="10"/>
        <v/>
      </c>
      <c r="Z71" s="31" t="str">
        <f t="shared" si="11"/>
        <v/>
      </c>
      <c r="AA71" t="str">
        <f t="shared" si="4"/>
        <v/>
      </c>
      <c r="AB71" t="str">
        <f t="shared" si="5"/>
        <v/>
      </c>
    </row>
    <row r="72" spans="2:28" x14ac:dyDescent="0.2">
      <c r="B72" s="41">
        <f t="shared" si="6"/>
        <v>114</v>
      </c>
      <c r="C72" s="88" t="str">
        <f t="shared" si="0"/>
        <v/>
      </c>
      <c r="D72" s="88"/>
      <c r="E72" s="29"/>
      <c r="F72" s="8"/>
      <c r="G72" s="29"/>
      <c r="H72" s="92"/>
      <c r="I72" s="92"/>
      <c r="J72" s="33"/>
      <c r="K72" s="41">
        <f t="shared" si="13"/>
        <v>0</v>
      </c>
      <c r="L72" s="90" t="e">
        <f t="shared" si="7"/>
        <v>#VALUE!</v>
      </c>
      <c r="M72" s="91"/>
      <c r="N72" s="6" t="e">
        <f>IF(K72="","",(L72/K72)/LOOKUP(RIGHT($D$2,3),定数!$A$6:$A$13,定数!$B$6:$B$13))</f>
        <v>#VALUE!</v>
      </c>
      <c r="O72" s="29"/>
      <c r="P72" s="8"/>
      <c r="Q72" s="92"/>
      <c r="R72" s="92"/>
      <c r="S72" s="93" t="str">
        <f>IF(Q72="","",U72*N72*LOOKUP(RIGHT($D$2,3),[1]定数!$A$6:$A$13,[1]定数!$B$6:$B$13))</f>
        <v/>
      </c>
      <c r="T72" s="93"/>
      <c r="U72" s="94" t="str">
        <f t="shared" si="9"/>
        <v/>
      </c>
      <c r="V72" s="94"/>
      <c r="W72" t="str">
        <f t="shared" si="14"/>
        <v/>
      </c>
      <c r="X72" t="str">
        <f t="shared" si="3"/>
        <v/>
      </c>
      <c r="Y72" s="30" t="str">
        <f t="shared" si="10"/>
        <v/>
      </c>
      <c r="Z72" s="31" t="str">
        <f t="shared" si="11"/>
        <v/>
      </c>
      <c r="AA72" t="str">
        <f t="shared" si="4"/>
        <v/>
      </c>
      <c r="AB72" t="str">
        <f t="shared" si="5"/>
        <v/>
      </c>
    </row>
    <row r="73" spans="2:28" x14ac:dyDescent="0.2">
      <c r="B73" s="41">
        <f t="shared" si="6"/>
        <v>115</v>
      </c>
      <c r="C73" s="88" t="str">
        <f t="shared" si="0"/>
        <v/>
      </c>
      <c r="D73" s="88"/>
      <c r="E73" s="29"/>
      <c r="F73" s="8"/>
      <c r="G73" s="29"/>
      <c r="H73" s="92"/>
      <c r="I73" s="92"/>
      <c r="J73" s="33"/>
      <c r="K73" s="41">
        <f t="shared" si="13"/>
        <v>0</v>
      </c>
      <c r="L73" s="90" t="e">
        <f t="shared" si="7"/>
        <v>#VALUE!</v>
      </c>
      <c r="M73" s="91"/>
      <c r="N73" s="6" t="e">
        <f>IF(K73="","",(L73/K73)/LOOKUP(RIGHT($D$2,3),定数!$A$6:$A$13,定数!$B$6:$B$13))</f>
        <v>#VALUE!</v>
      </c>
      <c r="O73" s="29"/>
      <c r="P73" s="8"/>
      <c r="Q73" s="92"/>
      <c r="R73" s="92"/>
      <c r="S73" s="93" t="str">
        <f>IF(Q73="","",U73*N73*LOOKUP(RIGHT($D$2,3),[1]定数!$A$6:$A$13,[1]定数!$B$6:$B$13))</f>
        <v/>
      </c>
      <c r="T73" s="93"/>
      <c r="U73" s="94" t="str">
        <f t="shared" si="9"/>
        <v/>
      </c>
      <c r="V73" s="94"/>
      <c r="W73" t="str">
        <f t="shared" si="14"/>
        <v/>
      </c>
      <c r="X73" t="str">
        <f t="shared" si="3"/>
        <v/>
      </c>
      <c r="Y73" s="30" t="str">
        <f t="shared" si="10"/>
        <v/>
      </c>
      <c r="Z73" s="31" t="str">
        <f t="shared" si="11"/>
        <v/>
      </c>
      <c r="AA73" t="str">
        <f t="shared" si="4"/>
        <v/>
      </c>
      <c r="AB73" t="str">
        <f t="shared" si="5"/>
        <v/>
      </c>
    </row>
    <row r="74" spans="2:28" x14ac:dyDescent="0.2">
      <c r="B74" s="41">
        <f t="shared" si="6"/>
        <v>116</v>
      </c>
      <c r="C74" s="88" t="str">
        <f t="shared" ref="C74:C108" si="15">IF(S73="","",C73+S73)</f>
        <v/>
      </c>
      <c r="D74" s="88"/>
      <c r="E74" s="29"/>
      <c r="F74" s="8"/>
      <c r="G74" s="29"/>
      <c r="H74" s="92"/>
      <c r="I74" s="92"/>
      <c r="J74" s="33"/>
      <c r="K74" s="41">
        <f t="shared" si="13"/>
        <v>0</v>
      </c>
      <c r="L74" s="90" t="e">
        <f t="shared" si="7"/>
        <v>#VALUE!</v>
      </c>
      <c r="M74" s="91"/>
      <c r="N74" s="6" t="e">
        <f>IF(K74="","",(L74/K74)/LOOKUP(RIGHT($D$2,3),定数!$A$6:$A$13,定数!$B$6:$B$13))</f>
        <v>#VALUE!</v>
      </c>
      <c r="O74" s="29"/>
      <c r="P74" s="8"/>
      <c r="Q74" s="92"/>
      <c r="R74" s="92"/>
      <c r="S74" s="93" t="str">
        <f>IF(Q74="","",U74*N74*LOOKUP(RIGHT($D$2,3),[1]定数!$A$6:$A$13,[1]定数!$B$6:$B$13))</f>
        <v/>
      </c>
      <c r="T74" s="93"/>
      <c r="U74" s="94" t="str">
        <f t="shared" si="9"/>
        <v/>
      </c>
      <c r="V74" s="94"/>
      <c r="W74" t="str">
        <f t="shared" si="14"/>
        <v/>
      </c>
      <c r="X74" t="str">
        <f t="shared" si="14"/>
        <v/>
      </c>
      <c r="Y74" s="30" t="str">
        <f t="shared" si="10"/>
        <v/>
      </c>
      <c r="Z74" s="31" t="str">
        <f t="shared" si="11"/>
        <v/>
      </c>
      <c r="AA74" t="str">
        <f t="shared" ref="AA74:AA108" si="16">IF(S74&gt;0,S74,"")</f>
        <v/>
      </c>
      <c r="AB74" t="str">
        <f t="shared" ref="AB74:AB108" si="17">IF(S74&lt;0,S74,"")</f>
        <v/>
      </c>
    </row>
    <row r="75" spans="2:28" x14ac:dyDescent="0.2">
      <c r="B75" s="41">
        <f t="shared" ref="B75:B108" si="18">B74+1</f>
        <v>117</v>
      </c>
      <c r="C75" s="88" t="str">
        <f t="shared" si="15"/>
        <v/>
      </c>
      <c r="D75" s="88"/>
      <c r="E75" s="29"/>
      <c r="F75" s="8"/>
      <c r="G75" s="29"/>
      <c r="H75" s="92"/>
      <c r="I75" s="92"/>
      <c r="J75" s="33"/>
      <c r="K75" s="41">
        <f t="shared" si="13"/>
        <v>0</v>
      </c>
      <c r="L75" s="90" t="e">
        <f t="shared" ref="L75:L108" si="19">IF(K75="","",C75*0.03)</f>
        <v>#VALUE!</v>
      </c>
      <c r="M75" s="91"/>
      <c r="N75" s="6" t="e">
        <f>IF(K75="","",(L75/K75)/LOOKUP(RIGHT($D$2,3),定数!$A$6:$A$13,定数!$B$6:$B$13))</f>
        <v>#VALUE!</v>
      </c>
      <c r="O75" s="29"/>
      <c r="P75" s="8"/>
      <c r="Q75" s="92"/>
      <c r="R75" s="92"/>
      <c r="S75" s="93" t="str">
        <f>IF(Q75="","",U75*N75*LOOKUP(RIGHT($D$2,3),[1]定数!$A$6:$A$13,[1]定数!$B$6:$B$13))</f>
        <v/>
      </c>
      <c r="T75" s="93"/>
      <c r="U75" s="94" t="str">
        <f t="shared" si="9"/>
        <v/>
      </c>
      <c r="V75" s="94"/>
      <c r="W75" t="str">
        <f t="shared" ref="W75:X90" si="20">IF(T75&lt;&gt;"",IF(T75&lt;0,1+W74,0),"")</f>
        <v/>
      </c>
      <c r="X75" t="str">
        <f t="shared" si="20"/>
        <v/>
      </c>
      <c r="Y75" s="30" t="str">
        <f t="shared" si="10"/>
        <v/>
      </c>
      <c r="Z75" s="31" t="str">
        <f t="shared" si="11"/>
        <v/>
      </c>
      <c r="AA75" t="str">
        <f t="shared" si="16"/>
        <v/>
      </c>
      <c r="AB75" t="str">
        <f t="shared" si="17"/>
        <v/>
      </c>
    </row>
    <row r="76" spans="2:28" x14ac:dyDescent="0.2">
      <c r="B76" s="41">
        <f t="shared" si="18"/>
        <v>118</v>
      </c>
      <c r="C76" s="88" t="str">
        <f t="shared" si="15"/>
        <v/>
      </c>
      <c r="D76" s="88"/>
      <c r="E76" s="29"/>
      <c r="F76" s="8"/>
      <c r="G76" s="29"/>
      <c r="H76" s="92"/>
      <c r="I76" s="92"/>
      <c r="J76" s="33"/>
      <c r="K76" s="41">
        <f t="shared" si="13"/>
        <v>0</v>
      </c>
      <c r="L76" s="90" t="e">
        <f t="shared" si="19"/>
        <v>#VALUE!</v>
      </c>
      <c r="M76" s="91"/>
      <c r="N76" s="6" t="e">
        <f>IF(K76="","",(L76/K76)/LOOKUP(RIGHT($D$2,3),定数!$A$6:$A$13,定数!$B$6:$B$13))</f>
        <v>#VALUE!</v>
      </c>
      <c r="O76" s="29"/>
      <c r="P76" s="8"/>
      <c r="Q76" s="92"/>
      <c r="R76" s="92"/>
      <c r="S76" s="93" t="str">
        <f>IF(Q76="","",U76*N76*LOOKUP(RIGHT($D$2,3),[1]定数!$A$6:$A$13,[1]定数!$B$6:$B$13))</f>
        <v/>
      </c>
      <c r="T76" s="93"/>
      <c r="U76" s="94" t="str">
        <f t="shared" ref="U76:U108" si="21">IF(Q76="","",IF(G76="買",(Q76-H76),(H76-Q76))*IF(RIGHT($D$2,3)="JPY",100,10000))</f>
        <v/>
      </c>
      <c r="V76" s="94"/>
      <c r="W76" t="str">
        <f t="shared" si="20"/>
        <v/>
      </c>
      <c r="X76" t="str">
        <f t="shared" si="20"/>
        <v/>
      </c>
      <c r="Y76" s="30" t="str">
        <f t="shared" ref="Y76:Y108" si="22">IF(C76&lt;&gt;"",MAX(Y75,C76),"")</f>
        <v/>
      </c>
      <c r="Z76" s="31" t="str">
        <f t="shared" ref="Z76:Z108" si="23">IF(Y76&lt;&gt;"",1-(C76/Y76),"")</f>
        <v/>
      </c>
      <c r="AA76" t="str">
        <f t="shared" si="16"/>
        <v/>
      </c>
      <c r="AB76" t="str">
        <f t="shared" si="17"/>
        <v/>
      </c>
    </row>
    <row r="77" spans="2:28" x14ac:dyDescent="0.2">
      <c r="B77" s="41">
        <f t="shared" si="18"/>
        <v>119</v>
      </c>
      <c r="C77" s="88" t="str">
        <f t="shared" si="15"/>
        <v/>
      </c>
      <c r="D77" s="88"/>
      <c r="E77" s="29"/>
      <c r="F77" s="8"/>
      <c r="G77" s="29"/>
      <c r="H77" s="92"/>
      <c r="I77" s="92"/>
      <c r="J77" s="33"/>
      <c r="K77" s="41">
        <f t="shared" si="13"/>
        <v>0</v>
      </c>
      <c r="L77" s="90" t="e">
        <f t="shared" si="19"/>
        <v>#VALUE!</v>
      </c>
      <c r="M77" s="91"/>
      <c r="N77" s="6" t="e">
        <f>IF(K77="","",(L77/K77)/LOOKUP(RIGHT($D$2,3),定数!$A$6:$A$13,定数!$B$6:$B$13))</f>
        <v>#VALUE!</v>
      </c>
      <c r="O77" s="29"/>
      <c r="P77" s="8"/>
      <c r="Q77" s="92"/>
      <c r="R77" s="92"/>
      <c r="S77" s="93" t="str">
        <f>IF(Q77="","",U77*N77*LOOKUP(RIGHT($D$2,3),[1]定数!$A$6:$A$13,[1]定数!$B$6:$B$13))</f>
        <v/>
      </c>
      <c r="T77" s="93"/>
      <c r="U77" s="94" t="str">
        <f t="shared" si="21"/>
        <v/>
      </c>
      <c r="V77" s="94"/>
      <c r="W77" t="str">
        <f t="shared" si="20"/>
        <v/>
      </c>
      <c r="X77" t="str">
        <f t="shared" si="20"/>
        <v/>
      </c>
      <c r="Y77" s="30" t="str">
        <f t="shared" si="22"/>
        <v/>
      </c>
      <c r="Z77" s="31" t="str">
        <f t="shared" si="23"/>
        <v/>
      </c>
      <c r="AA77" t="str">
        <f t="shared" si="16"/>
        <v/>
      </c>
      <c r="AB77" t="str">
        <f t="shared" si="17"/>
        <v/>
      </c>
    </row>
    <row r="78" spans="2:28" x14ac:dyDescent="0.2">
      <c r="B78" s="41">
        <f t="shared" si="18"/>
        <v>120</v>
      </c>
      <c r="C78" s="88" t="str">
        <f t="shared" si="15"/>
        <v/>
      </c>
      <c r="D78" s="88"/>
      <c r="E78" s="29"/>
      <c r="F78" s="8"/>
      <c r="G78" s="29"/>
      <c r="H78" s="92"/>
      <c r="I78" s="92"/>
      <c r="J78" s="33"/>
      <c r="K78" s="41">
        <f t="shared" si="13"/>
        <v>0</v>
      </c>
      <c r="L78" s="90" t="e">
        <f t="shared" si="19"/>
        <v>#VALUE!</v>
      </c>
      <c r="M78" s="91"/>
      <c r="N78" s="6" t="e">
        <f>IF(K78="","",(L78/K78)/LOOKUP(RIGHT($D$2,3),定数!$A$6:$A$13,定数!$B$6:$B$13))</f>
        <v>#VALUE!</v>
      </c>
      <c r="O78" s="29"/>
      <c r="P78" s="8"/>
      <c r="Q78" s="92"/>
      <c r="R78" s="92"/>
      <c r="S78" s="93" t="str">
        <f>IF(Q78="","",U78*N78*LOOKUP(RIGHT($D$2,3),[1]定数!$A$6:$A$13,[1]定数!$B$6:$B$13))</f>
        <v/>
      </c>
      <c r="T78" s="93"/>
      <c r="U78" s="94" t="str">
        <f t="shared" si="21"/>
        <v/>
      </c>
      <c r="V78" s="94"/>
      <c r="W78" t="str">
        <f t="shared" si="20"/>
        <v/>
      </c>
      <c r="X78" t="str">
        <f t="shared" si="20"/>
        <v/>
      </c>
      <c r="Y78" s="30" t="str">
        <f t="shared" si="22"/>
        <v/>
      </c>
      <c r="Z78" s="31" t="str">
        <f t="shared" si="23"/>
        <v/>
      </c>
      <c r="AA78" t="str">
        <f t="shared" si="16"/>
        <v/>
      </c>
      <c r="AB78" t="str">
        <f t="shared" si="17"/>
        <v/>
      </c>
    </row>
    <row r="79" spans="2:28" x14ac:dyDescent="0.2">
      <c r="B79" s="41">
        <f t="shared" si="18"/>
        <v>121</v>
      </c>
      <c r="C79" s="88" t="str">
        <f t="shared" si="15"/>
        <v/>
      </c>
      <c r="D79" s="88"/>
      <c r="E79" s="29"/>
      <c r="F79" s="8"/>
      <c r="G79" s="29"/>
      <c r="H79" s="92"/>
      <c r="I79" s="92"/>
      <c r="J79" s="33"/>
      <c r="K79" s="41">
        <f t="shared" si="13"/>
        <v>0</v>
      </c>
      <c r="L79" s="90" t="e">
        <f t="shared" si="19"/>
        <v>#VALUE!</v>
      </c>
      <c r="M79" s="91"/>
      <c r="N79" s="6" t="e">
        <f>IF(K79="","",(L79/K79)/LOOKUP(RIGHT($D$2,3),定数!$A$6:$A$13,定数!$B$6:$B$13))</f>
        <v>#VALUE!</v>
      </c>
      <c r="O79" s="29"/>
      <c r="P79" s="8"/>
      <c r="Q79" s="92"/>
      <c r="R79" s="92"/>
      <c r="S79" s="93" t="str">
        <f>IF(Q79="","",U79*N79*LOOKUP(RIGHT($D$2,3),[1]定数!$A$6:$A$13,[1]定数!$B$6:$B$13))</f>
        <v/>
      </c>
      <c r="T79" s="93"/>
      <c r="U79" s="94" t="str">
        <f t="shared" si="21"/>
        <v/>
      </c>
      <c r="V79" s="94"/>
      <c r="W79" t="str">
        <f t="shared" si="20"/>
        <v/>
      </c>
      <c r="X79" t="str">
        <f t="shared" si="20"/>
        <v/>
      </c>
      <c r="Y79" s="30" t="str">
        <f t="shared" si="22"/>
        <v/>
      </c>
      <c r="Z79" s="31" t="str">
        <f t="shared" si="23"/>
        <v/>
      </c>
      <c r="AA79" t="str">
        <f t="shared" si="16"/>
        <v/>
      </c>
      <c r="AB79" t="str">
        <f t="shared" si="17"/>
        <v/>
      </c>
    </row>
    <row r="80" spans="2:28" x14ac:dyDescent="0.2">
      <c r="B80" s="41">
        <f t="shared" si="18"/>
        <v>122</v>
      </c>
      <c r="C80" s="88" t="str">
        <f t="shared" si="15"/>
        <v/>
      </c>
      <c r="D80" s="88"/>
      <c r="E80" s="29"/>
      <c r="F80" s="8"/>
      <c r="G80" s="29"/>
      <c r="H80" s="92"/>
      <c r="I80" s="92"/>
      <c r="J80" s="33"/>
      <c r="K80" s="41">
        <f t="shared" si="13"/>
        <v>0</v>
      </c>
      <c r="L80" s="90" t="e">
        <f t="shared" si="19"/>
        <v>#VALUE!</v>
      </c>
      <c r="M80" s="91"/>
      <c r="N80" s="6" t="e">
        <f>IF(K80="","",(L80/K80)/LOOKUP(RIGHT($D$2,3),定数!$A$6:$A$13,定数!$B$6:$B$13))</f>
        <v>#VALUE!</v>
      </c>
      <c r="O80" s="29"/>
      <c r="P80" s="8"/>
      <c r="Q80" s="92"/>
      <c r="R80" s="92"/>
      <c r="S80" s="93" t="str">
        <f>IF(Q80="","",U80*N80*LOOKUP(RIGHT($D$2,3),[1]定数!$A$6:$A$13,[1]定数!$B$6:$B$13))</f>
        <v/>
      </c>
      <c r="T80" s="93"/>
      <c r="U80" s="94" t="str">
        <f t="shared" si="21"/>
        <v/>
      </c>
      <c r="V80" s="94"/>
      <c r="W80" t="str">
        <f t="shared" si="20"/>
        <v/>
      </c>
      <c r="X80" t="str">
        <f t="shared" si="20"/>
        <v/>
      </c>
      <c r="Y80" s="30" t="str">
        <f t="shared" si="22"/>
        <v/>
      </c>
      <c r="Z80" s="31" t="str">
        <f t="shared" si="23"/>
        <v/>
      </c>
      <c r="AA80" t="str">
        <f t="shared" si="16"/>
        <v/>
      </c>
      <c r="AB80" t="str">
        <f t="shared" si="17"/>
        <v/>
      </c>
    </row>
    <row r="81" spans="2:28" x14ac:dyDescent="0.2">
      <c r="B81" s="41">
        <f t="shared" si="18"/>
        <v>123</v>
      </c>
      <c r="C81" s="88" t="str">
        <f t="shared" si="15"/>
        <v/>
      </c>
      <c r="D81" s="88"/>
      <c r="E81" s="29"/>
      <c r="F81" s="8"/>
      <c r="G81" s="29"/>
      <c r="H81" s="92"/>
      <c r="I81" s="92"/>
      <c r="J81" s="33"/>
      <c r="K81" s="41">
        <f t="shared" si="13"/>
        <v>0</v>
      </c>
      <c r="L81" s="90" t="e">
        <f t="shared" si="19"/>
        <v>#VALUE!</v>
      </c>
      <c r="M81" s="91"/>
      <c r="N81" s="6" t="e">
        <f>IF(K81="","",(L81/K81)/LOOKUP(RIGHT($D$2,3),定数!$A$6:$A$13,定数!$B$6:$B$13))</f>
        <v>#VALUE!</v>
      </c>
      <c r="O81" s="29"/>
      <c r="P81" s="8"/>
      <c r="Q81" s="92"/>
      <c r="R81" s="92"/>
      <c r="S81" s="93" t="str">
        <f>IF(Q81="","",U81*N81*LOOKUP(RIGHT($D$2,3),[1]定数!$A$6:$A$13,[1]定数!$B$6:$B$13))</f>
        <v/>
      </c>
      <c r="T81" s="93"/>
      <c r="U81" s="94" t="str">
        <f t="shared" si="21"/>
        <v/>
      </c>
      <c r="V81" s="94"/>
      <c r="W81" t="str">
        <f t="shared" si="20"/>
        <v/>
      </c>
      <c r="X81" t="str">
        <f t="shared" si="20"/>
        <v/>
      </c>
      <c r="Y81" s="30" t="str">
        <f t="shared" si="22"/>
        <v/>
      </c>
      <c r="Z81" s="31" t="str">
        <f t="shared" si="23"/>
        <v/>
      </c>
      <c r="AA81" t="str">
        <f t="shared" si="16"/>
        <v/>
      </c>
      <c r="AB81" t="str">
        <f t="shared" si="17"/>
        <v/>
      </c>
    </row>
    <row r="82" spans="2:28" x14ac:dyDescent="0.2">
      <c r="B82" s="41">
        <f t="shared" si="18"/>
        <v>124</v>
      </c>
      <c r="C82" s="88" t="str">
        <f t="shared" si="15"/>
        <v/>
      </c>
      <c r="D82" s="88"/>
      <c r="E82" s="29"/>
      <c r="F82" s="8"/>
      <c r="G82" s="29"/>
      <c r="H82" s="92"/>
      <c r="I82" s="92"/>
      <c r="J82" s="33"/>
      <c r="K82" s="41">
        <f t="shared" si="13"/>
        <v>0</v>
      </c>
      <c r="L82" s="90" t="e">
        <f t="shared" si="19"/>
        <v>#VALUE!</v>
      </c>
      <c r="M82" s="91"/>
      <c r="N82" s="6" t="e">
        <f>IF(K82="","",(L82/K82)/LOOKUP(RIGHT($D$2,3),定数!$A$6:$A$13,定数!$B$6:$B$13))</f>
        <v>#VALUE!</v>
      </c>
      <c r="O82" s="29"/>
      <c r="P82" s="8"/>
      <c r="Q82" s="92"/>
      <c r="R82" s="92"/>
      <c r="S82" s="93" t="str">
        <f>IF(Q82="","",U82*N82*LOOKUP(RIGHT($D$2,3),[1]定数!$A$6:$A$13,[1]定数!$B$6:$B$13))</f>
        <v/>
      </c>
      <c r="T82" s="93"/>
      <c r="U82" s="94" t="str">
        <f t="shared" si="21"/>
        <v/>
      </c>
      <c r="V82" s="94"/>
      <c r="W82" t="str">
        <f t="shared" si="20"/>
        <v/>
      </c>
      <c r="X82" t="str">
        <f t="shared" si="20"/>
        <v/>
      </c>
      <c r="Y82" s="30" t="str">
        <f t="shared" si="22"/>
        <v/>
      </c>
      <c r="Z82" s="31" t="str">
        <f t="shared" si="23"/>
        <v/>
      </c>
      <c r="AA82" t="str">
        <f t="shared" si="16"/>
        <v/>
      </c>
      <c r="AB82" t="str">
        <f t="shared" si="17"/>
        <v/>
      </c>
    </row>
    <row r="83" spans="2:28" x14ac:dyDescent="0.2">
      <c r="B83" s="41">
        <f t="shared" si="18"/>
        <v>125</v>
      </c>
      <c r="C83" s="88" t="str">
        <f t="shared" si="15"/>
        <v/>
      </c>
      <c r="D83" s="88"/>
      <c r="E83" s="29"/>
      <c r="F83" s="8"/>
      <c r="G83" s="29"/>
      <c r="H83" s="92"/>
      <c r="I83" s="92"/>
      <c r="J83" s="33"/>
      <c r="K83" s="41">
        <f t="shared" ref="K83:K108" si="24">(H83-J83)*10000</f>
        <v>0</v>
      </c>
      <c r="L83" s="90" t="e">
        <f t="shared" si="19"/>
        <v>#VALUE!</v>
      </c>
      <c r="M83" s="91"/>
      <c r="N83" s="6" t="e">
        <f>IF(K83="","",(L83/K83)/LOOKUP(RIGHT($D$2,3),定数!$A$6:$A$13,定数!$B$6:$B$13))</f>
        <v>#VALUE!</v>
      </c>
      <c r="O83" s="29"/>
      <c r="P83" s="8"/>
      <c r="Q83" s="92"/>
      <c r="R83" s="92"/>
      <c r="S83" s="93" t="str">
        <f>IF(Q83="","",U83*N83*LOOKUP(RIGHT($D$2,3),[1]定数!$A$6:$A$13,[1]定数!$B$6:$B$13))</f>
        <v/>
      </c>
      <c r="T83" s="93"/>
      <c r="U83" s="94" t="str">
        <f t="shared" si="21"/>
        <v/>
      </c>
      <c r="V83" s="94"/>
      <c r="W83" t="str">
        <f t="shared" si="20"/>
        <v/>
      </c>
      <c r="X83" t="str">
        <f t="shared" si="20"/>
        <v/>
      </c>
      <c r="Y83" s="30" t="str">
        <f t="shared" si="22"/>
        <v/>
      </c>
      <c r="Z83" s="31" t="str">
        <f t="shared" si="23"/>
        <v/>
      </c>
      <c r="AA83" t="str">
        <f t="shared" si="16"/>
        <v/>
      </c>
      <c r="AB83" t="str">
        <f t="shared" si="17"/>
        <v/>
      </c>
    </row>
    <row r="84" spans="2:28" x14ac:dyDescent="0.2">
      <c r="B84" s="41">
        <f t="shared" si="18"/>
        <v>126</v>
      </c>
      <c r="C84" s="88" t="str">
        <f t="shared" si="15"/>
        <v/>
      </c>
      <c r="D84" s="88"/>
      <c r="E84" s="29"/>
      <c r="F84" s="8"/>
      <c r="G84" s="29"/>
      <c r="H84" s="92"/>
      <c r="I84" s="92"/>
      <c r="J84" s="33"/>
      <c r="K84" s="41">
        <f t="shared" si="24"/>
        <v>0</v>
      </c>
      <c r="L84" s="90" t="e">
        <f t="shared" si="19"/>
        <v>#VALUE!</v>
      </c>
      <c r="M84" s="91"/>
      <c r="N84" s="6" t="e">
        <f>IF(K84="","",(L84/K84)/LOOKUP(RIGHT($D$2,3),定数!$A$6:$A$13,定数!$B$6:$B$13))</f>
        <v>#VALUE!</v>
      </c>
      <c r="O84" s="29"/>
      <c r="P84" s="8"/>
      <c r="Q84" s="92"/>
      <c r="R84" s="92"/>
      <c r="S84" s="93" t="str">
        <f>IF(Q84="","",U84*N84*LOOKUP(RIGHT($D$2,3),[1]定数!$A$6:$A$13,[1]定数!$B$6:$B$13))</f>
        <v/>
      </c>
      <c r="T84" s="93"/>
      <c r="U84" s="94" t="str">
        <f t="shared" si="21"/>
        <v/>
      </c>
      <c r="V84" s="94"/>
      <c r="W84" t="str">
        <f t="shared" si="20"/>
        <v/>
      </c>
      <c r="X84" t="str">
        <f t="shared" si="20"/>
        <v/>
      </c>
      <c r="Y84" s="30" t="str">
        <f t="shared" si="22"/>
        <v/>
      </c>
      <c r="Z84" s="31" t="str">
        <f t="shared" si="23"/>
        <v/>
      </c>
      <c r="AA84" t="str">
        <f t="shared" si="16"/>
        <v/>
      </c>
      <c r="AB84" t="str">
        <f t="shared" si="17"/>
        <v/>
      </c>
    </row>
    <row r="85" spans="2:28" x14ac:dyDescent="0.2">
      <c r="B85" s="41">
        <f t="shared" si="18"/>
        <v>127</v>
      </c>
      <c r="C85" s="88" t="str">
        <f t="shared" si="15"/>
        <v/>
      </c>
      <c r="D85" s="88"/>
      <c r="E85" s="29"/>
      <c r="F85" s="8"/>
      <c r="G85" s="29"/>
      <c r="H85" s="92"/>
      <c r="I85" s="92"/>
      <c r="J85" s="33"/>
      <c r="K85" s="41">
        <f t="shared" si="24"/>
        <v>0</v>
      </c>
      <c r="L85" s="90" t="e">
        <f t="shared" si="19"/>
        <v>#VALUE!</v>
      </c>
      <c r="M85" s="91"/>
      <c r="N85" s="6" t="e">
        <f>IF(K85="","",(L85/K85)/LOOKUP(RIGHT($D$2,3),定数!$A$6:$A$13,定数!$B$6:$B$13))</f>
        <v>#VALUE!</v>
      </c>
      <c r="O85" s="29"/>
      <c r="P85" s="8"/>
      <c r="Q85" s="92"/>
      <c r="R85" s="92"/>
      <c r="S85" s="93" t="str">
        <f>IF(Q85="","",U85*N85*LOOKUP(RIGHT($D$2,3),[1]定数!$A$6:$A$13,[1]定数!$B$6:$B$13))</f>
        <v/>
      </c>
      <c r="T85" s="93"/>
      <c r="U85" s="94" t="str">
        <f t="shared" si="21"/>
        <v/>
      </c>
      <c r="V85" s="94"/>
      <c r="W85" t="str">
        <f t="shared" si="20"/>
        <v/>
      </c>
      <c r="X85" t="str">
        <f t="shared" si="20"/>
        <v/>
      </c>
      <c r="Y85" s="30" t="str">
        <f t="shared" si="22"/>
        <v/>
      </c>
      <c r="Z85" s="31" t="str">
        <f t="shared" si="23"/>
        <v/>
      </c>
      <c r="AA85" t="str">
        <f t="shared" si="16"/>
        <v/>
      </c>
      <c r="AB85" t="str">
        <f t="shared" si="17"/>
        <v/>
      </c>
    </row>
    <row r="86" spans="2:28" x14ac:dyDescent="0.2">
      <c r="B86" s="41">
        <f t="shared" si="18"/>
        <v>128</v>
      </c>
      <c r="C86" s="88" t="str">
        <f t="shared" si="15"/>
        <v/>
      </c>
      <c r="D86" s="88"/>
      <c r="E86" s="29"/>
      <c r="F86" s="8"/>
      <c r="G86" s="29"/>
      <c r="H86" s="92"/>
      <c r="I86" s="92"/>
      <c r="J86" s="33"/>
      <c r="K86" s="41">
        <f t="shared" si="24"/>
        <v>0</v>
      </c>
      <c r="L86" s="90" t="e">
        <f t="shared" si="19"/>
        <v>#VALUE!</v>
      </c>
      <c r="M86" s="91"/>
      <c r="N86" s="6" t="e">
        <f>IF(K86="","",(L86/K86)/LOOKUP(RIGHT($D$2,3),定数!$A$6:$A$13,定数!$B$6:$B$13))</f>
        <v>#VALUE!</v>
      </c>
      <c r="O86" s="29"/>
      <c r="P86" s="8"/>
      <c r="Q86" s="92"/>
      <c r="R86" s="92"/>
      <c r="S86" s="93" t="str">
        <f>IF(Q86="","",U86*N86*LOOKUP(RIGHT($D$2,3),[1]定数!$A$6:$A$13,[1]定数!$B$6:$B$13))</f>
        <v/>
      </c>
      <c r="T86" s="93"/>
      <c r="U86" s="94" t="str">
        <f t="shared" si="21"/>
        <v/>
      </c>
      <c r="V86" s="94"/>
      <c r="W86" t="str">
        <f t="shared" si="20"/>
        <v/>
      </c>
      <c r="X86" t="str">
        <f t="shared" si="20"/>
        <v/>
      </c>
      <c r="Y86" s="30" t="str">
        <f t="shared" si="22"/>
        <v/>
      </c>
      <c r="Z86" s="31" t="str">
        <f t="shared" si="23"/>
        <v/>
      </c>
      <c r="AA86" t="str">
        <f t="shared" si="16"/>
        <v/>
      </c>
      <c r="AB86" t="str">
        <f t="shared" si="17"/>
        <v/>
      </c>
    </row>
    <row r="87" spans="2:28" x14ac:dyDescent="0.2">
      <c r="B87" s="41">
        <f t="shared" si="18"/>
        <v>129</v>
      </c>
      <c r="C87" s="88" t="str">
        <f t="shared" si="15"/>
        <v/>
      </c>
      <c r="D87" s="88"/>
      <c r="E87" s="29"/>
      <c r="F87" s="8"/>
      <c r="G87" s="29"/>
      <c r="H87" s="92"/>
      <c r="I87" s="92"/>
      <c r="J87" s="33"/>
      <c r="K87" s="41">
        <f t="shared" si="24"/>
        <v>0</v>
      </c>
      <c r="L87" s="90" t="e">
        <f t="shared" si="19"/>
        <v>#VALUE!</v>
      </c>
      <c r="M87" s="91"/>
      <c r="N87" s="6" t="e">
        <f>IF(K87="","",(L87/K87)/LOOKUP(RIGHT($D$2,3),定数!$A$6:$A$13,定数!$B$6:$B$13))</f>
        <v>#VALUE!</v>
      </c>
      <c r="O87" s="29"/>
      <c r="P87" s="8"/>
      <c r="Q87" s="92"/>
      <c r="R87" s="92"/>
      <c r="S87" s="93" t="str">
        <f>IF(Q87="","",U87*N87*LOOKUP(RIGHT($D$2,3),[1]定数!$A$6:$A$13,[1]定数!$B$6:$B$13))</f>
        <v/>
      </c>
      <c r="T87" s="93"/>
      <c r="U87" s="94" t="str">
        <f t="shared" si="21"/>
        <v/>
      </c>
      <c r="V87" s="94"/>
      <c r="W87" t="str">
        <f t="shared" si="20"/>
        <v/>
      </c>
      <c r="X87" t="str">
        <f t="shared" si="20"/>
        <v/>
      </c>
      <c r="Y87" s="30" t="str">
        <f t="shared" si="22"/>
        <v/>
      </c>
      <c r="Z87" s="31" t="str">
        <f t="shared" si="23"/>
        <v/>
      </c>
      <c r="AA87" t="str">
        <f t="shared" si="16"/>
        <v/>
      </c>
      <c r="AB87" t="str">
        <f t="shared" si="17"/>
        <v/>
      </c>
    </row>
    <row r="88" spans="2:28" x14ac:dyDescent="0.2">
      <c r="B88" s="41">
        <f t="shared" si="18"/>
        <v>130</v>
      </c>
      <c r="C88" s="88" t="str">
        <f t="shared" si="15"/>
        <v/>
      </c>
      <c r="D88" s="88"/>
      <c r="E88" s="29"/>
      <c r="F88" s="8"/>
      <c r="G88" s="29"/>
      <c r="H88" s="92"/>
      <c r="I88" s="92"/>
      <c r="J88" s="33"/>
      <c r="K88" s="41">
        <f t="shared" si="24"/>
        <v>0</v>
      </c>
      <c r="L88" s="90" t="e">
        <f t="shared" si="19"/>
        <v>#VALUE!</v>
      </c>
      <c r="M88" s="91"/>
      <c r="N88" s="6" t="e">
        <f>IF(K88="","",(L88/K88)/LOOKUP(RIGHT($D$2,3),定数!$A$6:$A$13,定数!$B$6:$B$13))</f>
        <v>#VALUE!</v>
      </c>
      <c r="O88" s="29"/>
      <c r="P88" s="8"/>
      <c r="Q88" s="92"/>
      <c r="R88" s="92"/>
      <c r="S88" s="93" t="str">
        <f>IF(Q88="","",U88*N88*LOOKUP(RIGHT($D$2,3),[1]定数!$A$6:$A$13,[1]定数!$B$6:$B$13))</f>
        <v/>
      </c>
      <c r="T88" s="93"/>
      <c r="U88" s="94" t="str">
        <f t="shared" si="21"/>
        <v/>
      </c>
      <c r="V88" s="94"/>
      <c r="W88" t="str">
        <f t="shared" si="20"/>
        <v/>
      </c>
      <c r="X88" t="str">
        <f t="shared" si="20"/>
        <v/>
      </c>
      <c r="Y88" s="30" t="str">
        <f t="shared" si="22"/>
        <v/>
      </c>
      <c r="Z88" s="31" t="str">
        <f t="shared" si="23"/>
        <v/>
      </c>
      <c r="AA88" t="str">
        <f t="shared" si="16"/>
        <v/>
      </c>
      <c r="AB88" t="str">
        <f t="shared" si="17"/>
        <v/>
      </c>
    </row>
    <row r="89" spans="2:28" x14ac:dyDescent="0.2">
      <c r="B89" s="41">
        <f t="shared" si="18"/>
        <v>131</v>
      </c>
      <c r="C89" s="88" t="str">
        <f t="shared" si="15"/>
        <v/>
      </c>
      <c r="D89" s="88"/>
      <c r="E89" s="29"/>
      <c r="F89" s="8"/>
      <c r="G89" s="29"/>
      <c r="H89" s="92"/>
      <c r="I89" s="92"/>
      <c r="J89" s="33"/>
      <c r="K89" s="41">
        <f t="shared" si="24"/>
        <v>0</v>
      </c>
      <c r="L89" s="90" t="e">
        <f t="shared" si="19"/>
        <v>#VALUE!</v>
      </c>
      <c r="M89" s="91"/>
      <c r="N89" s="6" t="e">
        <f>IF(K89="","",(L89/K89)/LOOKUP(RIGHT($D$2,3),定数!$A$6:$A$13,定数!$B$6:$B$13))</f>
        <v>#VALUE!</v>
      </c>
      <c r="O89" s="29"/>
      <c r="P89" s="8"/>
      <c r="Q89" s="92"/>
      <c r="R89" s="92"/>
      <c r="S89" s="93" t="str">
        <f>IF(Q89="","",U89*N89*LOOKUP(RIGHT($D$2,3),[1]定数!$A$6:$A$13,[1]定数!$B$6:$B$13))</f>
        <v/>
      </c>
      <c r="T89" s="93"/>
      <c r="U89" s="94" t="str">
        <f t="shared" si="21"/>
        <v/>
      </c>
      <c r="V89" s="94"/>
      <c r="W89" t="str">
        <f t="shared" si="20"/>
        <v/>
      </c>
      <c r="X89" t="str">
        <f t="shared" si="20"/>
        <v/>
      </c>
      <c r="Y89" s="30" t="str">
        <f t="shared" si="22"/>
        <v/>
      </c>
      <c r="Z89" s="31" t="str">
        <f t="shared" si="23"/>
        <v/>
      </c>
      <c r="AA89" t="str">
        <f t="shared" si="16"/>
        <v/>
      </c>
      <c r="AB89" t="str">
        <f t="shared" si="17"/>
        <v/>
      </c>
    </row>
    <row r="90" spans="2:28" x14ac:dyDescent="0.2">
      <c r="B90" s="41">
        <f t="shared" si="18"/>
        <v>132</v>
      </c>
      <c r="C90" s="88" t="str">
        <f t="shared" si="15"/>
        <v/>
      </c>
      <c r="D90" s="88"/>
      <c r="E90" s="29"/>
      <c r="F90" s="8"/>
      <c r="G90" s="29"/>
      <c r="H90" s="92"/>
      <c r="I90" s="92"/>
      <c r="J90" s="33"/>
      <c r="K90" s="41">
        <f t="shared" si="24"/>
        <v>0</v>
      </c>
      <c r="L90" s="90" t="e">
        <f t="shared" si="19"/>
        <v>#VALUE!</v>
      </c>
      <c r="M90" s="91"/>
      <c r="N90" s="6" t="e">
        <f>IF(K90="","",(L90/K90)/LOOKUP(RIGHT($D$2,3),定数!$A$6:$A$13,定数!$B$6:$B$13))</f>
        <v>#VALUE!</v>
      </c>
      <c r="O90" s="29"/>
      <c r="P90" s="8"/>
      <c r="Q90" s="92"/>
      <c r="R90" s="92"/>
      <c r="S90" s="93" t="str">
        <f>IF(Q90="","",U90*N90*LOOKUP(RIGHT($D$2,3),[1]定数!$A$6:$A$13,[1]定数!$B$6:$B$13))</f>
        <v/>
      </c>
      <c r="T90" s="93"/>
      <c r="U90" s="94" t="str">
        <f t="shared" si="21"/>
        <v/>
      </c>
      <c r="V90" s="94"/>
      <c r="W90" t="str">
        <f t="shared" si="20"/>
        <v/>
      </c>
      <c r="X90" t="str">
        <f t="shared" si="20"/>
        <v/>
      </c>
      <c r="Y90" s="30" t="str">
        <f t="shared" si="22"/>
        <v/>
      </c>
      <c r="Z90" s="31" t="str">
        <f t="shared" si="23"/>
        <v/>
      </c>
      <c r="AA90" t="str">
        <f t="shared" si="16"/>
        <v/>
      </c>
      <c r="AB90" t="str">
        <f t="shared" si="17"/>
        <v/>
      </c>
    </row>
    <row r="91" spans="2:28" x14ac:dyDescent="0.2">
      <c r="B91" s="41">
        <f t="shared" si="18"/>
        <v>133</v>
      </c>
      <c r="C91" s="88" t="str">
        <f t="shared" si="15"/>
        <v/>
      </c>
      <c r="D91" s="88"/>
      <c r="E91" s="29"/>
      <c r="F91" s="8"/>
      <c r="G91" s="29"/>
      <c r="H91" s="92"/>
      <c r="I91" s="92"/>
      <c r="J91" s="33"/>
      <c r="K91" s="41">
        <f t="shared" si="24"/>
        <v>0</v>
      </c>
      <c r="L91" s="90" t="e">
        <f t="shared" si="19"/>
        <v>#VALUE!</v>
      </c>
      <c r="M91" s="91"/>
      <c r="N91" s="6" t="e">
        <f>IF(K91="","",(L91/K91)/LOOKUP(RIGHT($D$2,3),定数!$A$6:$A$13,定数!$B$6:$B$13))</f>
        <v>#VALUE!</v>
      </c>
      <c r="O91" s="29"/>
      <c r="P91" s="8"/>
      <c r="Q91" s="92"/>
      <c r="R91" s="92"/>
      <c r="S91" s="93" t="str">
        <f>IF(Q91="","",U91*N91*LOOKUP(RIGHT($D$2,3),[1]定数!$A$6:$A$13,[1]定数!$B$6:$B$13))</f>
        <v/>
      </c>
      <c r="T91" s="93"/>
      <c r="U91" s="94" t="str">
        <f t="shared" si="21"/>
        <v/>
      </c>
      <c r="V91" s="94"/>
      <c r="W91" t="str">
        <f t="shared" ref="W91:X106" si="25">IF(T91&lt;&gt;"",IF(T91&lt;0,1+W90,0),"")</f>
        <v/>
      </c>
      <c r="X91" t="str">
        <f t="shared" si="25"/>
        <v/>
      </c>
      <c r="Y91" s="30" t="str">
        <f t="shared" si="22"/>
        <v/>
      </c>
      <c r="Z91" s="31" t="str">
        <f t="shared" si="23"/>
        <v/>
      </c>
      <c r="AA91" t="str">
        <f t="shared" si="16"/>
        <v/>
      </c>
      <c r="AB91" t="str">
        <f t="shared" si="17"/>
        <v/>
      </c>
    </row>
    <row r="92" spans="2:28" x14ac:dyDescent="0.2">
      <c r="B92" s="41">
        <f t="shared" si="18"/>
        <v>134</v>
      </c>
      <c r="C92" s="88" t="str">
        <f t="shared" si="15"/>
        <v/>
      </c>
      <c r="D92" s="88"/>
      <c r="E92" s="29"/>
      <c r="F92" s="8"/>
      <c r="G92" s="29"/>
      <c r="H92" s="92"/>
      <c r="I92" s="92"/>
      <c r="J92" s="33"/>
      <c r="K92" s="41">
        <f t="shared" si="24"/>
        <v>0</v>
      </c>
      <c r="L92" s="90" t="e">
        <f t="shared" si="19"/>
        <v>#VALUE!</v>
      </c>
      <c r="M92" s="91"/>
      <c r="N92" s="6" t="e">
        <f>IF(K92="","",(L92/K92)/LOOKUP(RIGHT($D$2,3),定数!$A$6:$A$13,定数!$B$6:$B$13))</f>
        <v>#VALUE!</v>
      </c>
      <c r="O92" s="29"/>
      <c r="P92" s="8"/>
      <c r="Q92" s="92"/>
      <c r="R92" s="92"/>
      <c r="S92" s="93" t="str">
        <f>IF(Q92="","",U92*N92*LOOKUP(RIGHT($D$2,3),[1]定数!$A$6:$A$13,[1]定数!$B$6:$B$13))</f>
        <v/>
      </c>
      <c r="T92" s="93"/>
      <c r="U92" s="94" t="str">
        <f t="shared" si="21"/>
        <v/>
      </c>
      <c r="V92" s="94"/>
      <c r="W92" t="str">
        <f t="shared" si="25"/>
        <v/>
      </c>
      <c r="X92" t="str">
        <f t="shared" si="25"/>
        <v/>
      </c>
      <c r="Y92" s="30" t="str">
        <f t="shared" si="22"/>
        <v/>
      </c>
      <c r="Z92" s="31" t="str">
        <f t="shared" si="23"/>
        <v/>
      </c>
      <c r="AA92" t="str">
        <f t="shared" si="16"/>
        <v/>
      </c>
      <c r="AB92" t="str">
        <f t="shared" si="17"/>
        <v/>
      </c>
    </row>
    <row r="93" spans="2:28" x14ac:dyDescent="0.2">
      <c r="B93" s="41">
        <f t="shared" si="18"/>
        <v>135</v>
      </c>
      <c r="C93" s="88" t="str">
        <f t="shared" si="15"/>
        <v/>
      </c>
      <c r="D93" s="88"/>
      <c r="E93" s="29"/>
      <c r="F93" s="8"/>
      <c r="G93" s="29"/>
      <c r="H93" s="92"/>
      <c r="I93" s="92"/>
      <c r="J93" s="33"/>
      <c r="K93" s="41">
        <f t="shared" si="24"/>
        <v>0</v>
      </c>
      <c r="L93" s="90" t="e">
        <f t="shared" si="19"/>
        <v>#VALUE!</v>
      </c>
      <c r="M93" s="91"/>
      <c r="N93" s="6" t="e">
        <f>IF(K93="","",(L93/K93)/LOOKUP(RIGHT($D$2,3),定数!$A$6:$A$13,定数!$B$6:$B$13))</f>
        <v>#VALUE!</v>
      </c>
      <c r="O93" s="29"/>
      <c r="P93" s="8"/>
      <c r="Q93" s="92"/>
      <c r="R93" s="92"/>
      <c r="S93" s="93" t="str">
        <f>IF(Q93="","",U93*N93*LOOKUP(RIGHT($D$2,3),[1]定数!$A$6:$A$13,[1]定数!$B$6:$B$13))</f>
        <v/>
      </c>
      <c r="T93" s="93"/>
      <c r="U93" s="94" t="str">
        <f t="shared" si="21"/>
        <v/>
      </c>
      <c r="V93" s="94"/>
      <c r="W93" t="str">
        <f t="shared" si="25"/>
        <v/>
      </c>
      <c r="X93" t="str">
        <f t="shared" si="25"/>
        <v/>
      </c>
      <c r="Y93" s="30" t="str">
        <f t="shared" si="22"/>
        <v/>
      </c>
      <c r="Z93" s="31" t="str">
        <f t="shared" si="23"/>
        <v/>
      </c>
      <c r="AA93" t="str">
        <f t="shared" si="16"/>
        <v/>
      </c>
      <c r="AB93" t="str">
        <f t="shared" si="17"/>
        <v/>
      </c>
    </row>
    <row r="94" spans="2:28" x14ac:dyDescent="0.2">
      <c r="B94" s="41">
        <f t="shared" si="18"/>
        <v>136</v>
      </c>
      <c r="C94" s="88" t="str">
        <f t="shared" si="15"/>
        <v/>
      </c>
      <c r="D94" s="88"/>
      <c r="E94" s="29"/>
      <c r="F94" s="8"/>
      <c r="G94" s="29"/>
      <c r="H94" s="92"/>
      <c r="I94" s="92"/>
      <c r="J94" s="33"/>
      <c r="K94" s="41">
        <f t="shared" si="24"/>
        <v>0</v>
      </c>
      <c r="L94" s="90" t="e">
        <f t="shared" si="19"/>
        <v>#VALUE!</v>
      </c>
      <c r="M94" s="91"/>
      <c r="N94" s="6" t="e">
        <f>IF(K94="","",(L94/K94)/LOOKUP(RIGHT($D$2,3),定数!$A$6:$A$13,定数!$B$6:$B$13))</f>
        <v>#VALUE!</v>
      </c>
      <c r="O94" s="29"/>
      <c r="P94" s="8"/>
      <c r="Q94" s="92"/>
      <c r="R94" s="92"/>
      <c r="S94" s="93" t="str">
        <f>IF(Q94="","",U94*N94*LOOKUP(RIGHT($D$2,3),[1]定数!$A$6:$A$13,[1]定数!$B$6:$B$13))</f>
        <v/>
      </c>
      <c r="T94" s="93"/>
      <c r="U94" s="94" t="str">
        <f t="shared" si="21"/>
        <v/>
      </c>
      <c r="V94" s="94"/>
      <c r="W94" t="str">
        <f t="shared" si="25"/>
        <v/>
      </c>
      <c r="X94" t="str">
        <f t="shared" si="25"/>
        <v/>
      </c>
      <c r="Y94" s="30" t="str">
        <f t="shared" si="22"/>
        <v/>
      </c>
      <c r="Z94" s="31" t="str">
        <f t="shared" si="23"/>
        <v/>
      </c>
      <c r="AA94" t="str">
        <f t="shared" si="16"/>
        <v/>
      </c>
      <c r="AB94" t="str">
        <f t="shared" si="17"/>
        <v/>
      </c>
    </row>
    <row r="95" spans="2:28" x14ac:dyDescent="0.2">
      <c r="B95" s="41">
        <f t="shared" si="18"/>
        <v>137</v>
      </c>
      <c r="C95" s="88" t="str">
        <f t="shared" si="15"/>
        <v/>
      </c>
      <c r="D95" s="88"/>
      <c r="E95" s="29"/>
      <c r="F95" s="8"/>
      <c r="G95" s="29"/>
      <c r="H95" s="92"/>
      <c r="I95" s="92"/>
      <c r="J95" s="33"/>
      <c r="K95" s="41">
        <f t="shared" si="24"/>
        <v>0</v>
      </c>
      <c r="L95" s="90" t="e">
        <f t="shared" si="19"/>
        <v>#VALUE!</v>
      </c>
      <c r="M95" s="91"/>
      <c r="N95" s="6" t="e">
        <f>IF(K95="","",(L95/K95)/LOOKUP(RIGHT($D$2,3),定数!$A$6:$A$13,定数!$B$6:$B$13))</f>
        <v>#VALUE!</v>
      </c>
      <c r="O95" s="29"/>
      <c r="P95" s="8"/>
      <c r="Q95" s="92"/>
      <c r="R95" s="92"/>
      <c r="S95" s="93" t="str">
        <f>IF(Q95="","",U95*N95*LOOKUP(RIGHT($D$2,3),[1]定数!$A$6:$A$13,[1]定数!$B$6:$B$13))</f>
        <v/>
      </c>
      <c r="T95" s="93"/>
      <c r="U95" s="94" t="str">
        <f t="shared" si="21"/>
        <v/>
      </c>
      <c r="V95" s="94"/>
      <c r="W95" t="str">
        <f t="shared" si="25"/>
        <v/>
      </c>
      <c r="X95" t="str">
        <f t="shared" si="25"/>
        <v/>
      </c>
      <c r="Y95" s="30" t="str">
        <f t="shared" si="22"/>
        <v/>
      </c>
      <c r="Z95" s="31" t="str">
        <f t="shared" si="23"/>
        <v/>
      </c>
      <c r="AA95" t="str">
        <f t="shared" si="16"/>
        <v/>
      </c>
      <c r="AB95" t="str">
        <f t="shared" si="17"/>
        <v/>
      </c>
    </row>
    <row r="96" spans="2:28" x14ac:dyDescent="0.2">
      <c r="B96" s="41">
        <f t="shared" si="18"/>
        <v>138</v>
      </c>
      <c r="C96" s="88" t="str">
        <f t="shared" si="15"/>
        <v/>
      </c>
      <c r="D96" s="88"/>
      <c r="E96" s="29"/>
      <c r="F96" s="8"/>
      <c r="G96" s="29"/>
      <c r="H96" s="92"/>
      <c r="I96" s="92"/>
      <c r="J96" s="33"/>
      <c r="K96" s="41">
        <f t="shared" si="24"/>
        <v>0</v>
      </c>
      <c r="L96" s="90" t="e">
        <f t="shared" si="19"/>
        <v>#VALUE!</v>
      </c>
      <c r="M96" s="91"/>
      <c r="N96" s="6" t="e">
        <f>IF(K96="","",(L96/K96)/LOOKUP(RIGHT($D$2,3),定数!$A$6:$A$13,定数!$B$6:$B$13))</f>
        <v>#VALUE!</v>
      </c>
      <c r="O96" s="29"/>
      <c r="P96" s="8"/>
      <c r="Q96" s="92"/>
      <c r="R96" s="92"/>
      <c r="S96" s="93" t="str">
        <f>IF(Q96="","",U96*N96*LOOKUP(RIGHT($D$2,3),[1]定数!$A$6:$A$13,[1]定数!$B$6:$B$13))</f>
        <v/>
      </c>
      <c r="T96" s="93"/>
      <c r="U96" s="94" t="str">
        <f t="shared" si="21"/>
        <v/>
      </c>
      <c r="V96" s="94"/>
      <c r="W96" t="str">
        <f t="shared" si="25"/>
        <v/>
      </c>
      <c r="X96" t="str">
        <f t="shared" si="25"/>
        <v/>
      </c>
      <c r="Y96" s="30" t="str">
        <f t="shared" si="22"/>
        <v/>
      </c>
      <c r="Z96" s="31" t="str">
        <f t="shared" si="23"/>
        <v/>
      </c>
      <c r="AA96" t="str">
        <f t="shared" si="16"/>
        <v/>
      </c>
      <c r="AB96" t="str">
        <f t="shared" si="17"/>
        <v/>
      </c>
    </row>
    <row r="97" spans="2:28" x14ac:dyDescent="0.2">
      <c r="B97" s="41">
        <f t="shared" si="18"/>
        <v>139</v>
      </c>
      <c r="C97" s="88" t="str">
        <f t="shared" si="15"/>
        <v/>
      </c>
      <c r="D97" s="88"/>
      <c r="E97" s="29"/>
      <c r="F97" s="8"/>
      <c r="G97" s="29"/>
      <c r="H97" s="92"/>
      <c r="I97" s="92"/>
      <c r="J97" s="33"/>
      <c r="K97" s="41">
        <f t="shared" si="24"/>
        <v>0</v>
      </c>
      <c r="L97" s="90" t="e">
        <f t="shared" si="19"/>
        <v>#VALUE!</v>
      </c>
      <c r="M97" s="91"/>
      <c r="N97" s="6" t="e">
        <f>IF(K97="","",(L97/K97)/LOOKUP(RIGHT($D$2,3),定数!$A$6:$A$13,定数!$B$6:$B$13))</f>
        <v>#VALUE!</v>
      </c>
      <c r="O97" s="29"/>
      <c r="P97" s="8"/>
      <c r="Q97" s="92"/>
      <c r="R97" s="92"/>
      <c r="S97" s="93" t="str">
        <f>IF(Q97="","",U97*N97*LOOKUP(RIGHT($D$2,3),[1]定数!$A$6:$A$13,[1]定数!$B$6:$B$13))</f>
        <v/>
      </c>
      <c r="T97" s="93"/>
      <c r="U97" s="94" t="str">
        <f t="shared" si="21"/>
        <v/>
      </c>
      <c r="V97" s="94"/>
      <c r="W97" t="str">
        <f t="shared" si="25"/>
        <v/>
      </c>
      <c r="X97" t="str">
        <f t="shared" si="25"/>
        <v/>
      </c>
      <c r="Y97" s="30" t="str">
        <f t="shared" si="22"/>
        <v/>
      </c>
      <c r="Z97" s="31" t="str">
        <f t="shared" si="23"/>
        <v/>
      </c>
      <c r="AA97" t="str">
        <f t="shared" si="16"/>
        <v/>
      </c>
      <c r="AB97" t="str">
        <f t="shared" si="17"/>
        <v/>
      </c>
    </row>
    <row r="98" spans="2:28" x14ac:dyDescent="0.2">
      <c r="B98" s="41">
        <f t="shared" si="18"/>
        <v>140</v>
      </c>
      <c r="C98" s="88" t="str">
        <f t="shared" si="15"/>
        <v/>
      </c>
      <c r="D98" s="88"/>
      <c r="E98" s="29"/>
      <c r="F98" s="8"/>
      <c r="G98" s="29"/>
      <c r="H98" s="92"/>
      <c r="I98" s="92"/>
      <c r="J98" s="33"/>
      <c r="K98" s="41">
        <f t="shared" si="24"/>
        <v>0</v>
      </c>
      <c r="L98" s="90" t="e">
        <f t="shared" si="19"/>
        <v>#VALUE!</v>
      </c>
      <c r="M98" s="91"/>
      <c r="N98" s="6" t="e">
        <f>IF(K98="","",(L98/K98)/LOOKUP(RIGHT($D$2,3),定数!$A$6:$A$13,定数!$B$6:$B$13))</f>
        <v>#VALUE!</v>
      </c>
      <c r="O98" s="29"/>
      <c r="P98" s="8"/>
      <c r="Q98" s="92"/>
      <c r="R98" s="92"/>
      <c r="S98" s="93" t="str">
        <f>IF(Q98="","",U98*N98*LOOKUP(RIGHT($D$2,3),[1]定数!$A$6:$A$13,[1]定数!$B$6:$B$13))</f>
        <v/>
      </c>
      <c r="T98" s="93"/>
      <c r="U98" s="94" t="str">
        <f t="shared" si="21"/>
        <v/>
      </c>
      <c r="V98" s="94"/>
      <c r="W98" t="str">
        <f t="shared" si="25"/>
        <v/>
      </c>
      <c r="X98" t="str">
        <f t="shared" si="25"/>
        <v/>
      </c>
      <c r="Y98" s="30" t="str">
        <f t="shared" si="22"/>
        <v/>
      </c>
      <c r="Z98" s="31" t="str">
        <f t="shared" si="23"/>
        <v/>
      </c>
      <c r="AA98" t="str">
        <f t="shared" si="16"/>
        <v/>
      </c>
      <c r="AB98" t="str">
        <f t="shared" si="17"/>
        <v/>
      </c>
    </row>
    <row r="99" spans="2:28" x14ac:dyDescent="0.2">
      <c r="B99" s="41">
        <f t="shared" si="18"/>
        <v>141</v>
      </c>
      <c r="C99" s="88" t="str">
        <f t="shared" si="15"/>
        <v/>
      </c>
      <c r="D99" s="88"/>
      <c r="E99" s="29"/>
      <c r="F99" s="8"/>
      <c r="G99" s="29"/>
      <c r="H99" s="92"/>
      <c r="I99" s="92"/>
      <c r="J99" s="33"/>
      <c r="K99" s="41">
        <f t="shared" si="24"/>
        <v>0</v>
      </c>
      <c r="L99" s="90" t="e">
        <f t="shared" si="19"/>
        <v>#VALUE!</v>
      </c>
      <c r="M99" s="91"/>
      <c r="N99" s="6" t="e">
        <f>IF(K99="","",(L99/K99)/LOOKUP(RIGHT($D$2,3),定数!$A$6:$A$13,定数!$B$6:$B$13))</f>
        <v>#VALUE!</v>
      </c>
      <c r="O99" s="29"/>
      <c r="P99" s="8"/>
      <c r="Q99" s="92"/>
      <c r="R99" s="92"/>
      <c r="S99" s="93" t="str">
        <f>IF(Q99="","",U99*N99*LOOKUP(RIGHT($D$2,3),[1]定数!$A$6:$A$13,[1]定数!$B$6:$B$13))</f>
        <v/>
      </c>
      <c r="T99" s="93"/>
      <c r="U99" s="94" t="str">
        <f t="shared" si="21"/>
        <v/>
      </c>
      <c r="V99" s="94"/>
      <c r="W99" t="str">
        <f t="shared" si="25"/>
        <v/>
      </c>
      <c r="X99" t="str">
        <f t="shared" si="25"/>
        <v/>
      </c>
      <c r="Y99" s="30" t="str">
        <f t="shared" si="22"/>
        <v/>
      </c>
      <c r="Z99" s="31" t="str">
        <f t="shared" si="23"/>
        <v/>
      </c>
      <c r="AA99" t="str">
        <f t="shared" si="16"/>
        <v/>
      </c>
      <c r="AB99" t="str">
        <f t="shared" si="17"/>
        <v/>
      </c>
    </row>
    <row r="100" spans="2:28" x14ac:dyDescent="0.2">
      <c r="B100" s="41">
        <f t="shared" si="18"/>
        <v>142</v>
      </c>
      <c r="C100" s="88" t="str">
        <f t="shared" si="15"/>
        <v/>
      </c>
      <c r="D100" s="88"/>
      <c r="E100" s="29"/>
      <c r="F100" s="8"/>
      <c r="G100" s="29"/>
      <c r="H100" s="92"/>
      <c r="I100" s="92"/>
      <c r="J100" s="33"/>
      <c r="K100" s="41">
        <f t="shared" si="24"/>
        <v>0</v>
      </c>
      <c r="L100" s="90" t="e">
        <f t="shared" si="19"/>
        <v>#VALUE!</v>
      </c>
      <c r="M100" s="91"/>
      <c r="N100" s="6" t="e">
        <f>IF(K100="","",(L100/K100)/LOOKUP(RIGHT($D$2,3),定数!$A$6:$A$13,定数!$B$6:$B$13))</f>
        <v>#VALUE!</v>
      </c>
      <c r="O100" s="29"/>
      <c r="P100" s="8"/>
      <c r="Q100" s="92"/>
      <c r="R100" s="92"/>
      <c r="S100" s="93" t="str">
        <f>IF(Q100="","",U100*N100*LOOKUP(RIGHT($D$2,3),[1]定数!$A$6:$A$13,[1]定数!$B$6:$B$13))</f>
        <v/>
      </c>
      <c r="T100" s="93"/>
      <c r="U100" s="94" t="str">
        <f t="shared" si="21"/>
        <v/>
      </c>
      <c r="V100" s="94"/>
      <c r="W100" t="str">
        <f t="shared" si="25"/>
        <v/>
      </c>
      <c r="X100" t="str">
        <f t="shared" si="25"/>
        <v/>
      </c>
      <c r="Y100" s="30" t="str">
        <f t="shared" si="22"/>
        <v/>
      </c>
      <c r="Z100" s="31" t="str">
        <f t="shared" si="23"/>
        <v/>
      </c>
      <c r="AA100" t="str">
        <f t="shared" si="16"/>
        <v/>
      </c>
      <c r="AB100" t="str">
        <f t="shared" si="17"/>
        <v/>
      </c>
    </row>
    <row r="101" spans="2:28" x14ac:dyDescent="0.2">
      <c r="B101" s="41">
        <f t="shared" si="18"/>
        <v>143</v>
      </c>
      <c r="C101" s="88" t="str">
        <f t="shared" si="15"/>
        <v/>
      </c>
      <c r="D101" s="88"/>
      <c r="E101" s="29"/>
      <c r="F101" s="8"/>
      <c r="G101" s="29"/>
      <c r="H101" s="92"/>
      <c r="I101" s="92"/>
      <c r="J101" s="33"/>
      <c r="K101" s="41">
        <f t="shared" si="24"/>
        <v>0</v>
      </c>
      <c r="L101" s="90" t="e">
        <f t="shared" si="19"/>
        <v>#VALUE!</v>
      </c>
      <c r="M101" s="91"/>
      <c r="N101" s="6" t="e">
        <f>IF(K101="","",(L101/K101)/LOOKUP(RIGHT($D$2,3),定数!$A$6:$A$13,定数!$B$6:$B$13))</f>
        <v>#VALUE!</v>
      </c>
      <c r="O101" s="29"/>
      <c r="P101" s="8"/>
      <c r="Q101" s="92"/>
      <c r="R101" s="92"/>
      <c r="S101" s="93" t="str">
        <f>IF(Q101="","",U101*N101*LOOKUP(RIGHT($D$2,3),[1]定数!$A$6:$A$13,[1]定数!$B$6:$B$13))</f>
        <v/>
      </c>
      <c r="T101" s="93"/>
      <c r="U101" s="94" t="str">
        <f t="shared" si="21"/>
        <v/>
      </c>
      <c r="V101" s="94"/>
      <c r="W101" t="str">
        <f t="shared" si="25"/>
        <v/>
      </c>
      <c r="X101" t="str">
        <f t="shared" si="25"/>
        <v/>
      </c>
      <c r="Y101" s="30" t="str">
        <f t="shared" si="22"/>
        <v/>
      </c>
      <c r="Z101" s="31" t="str">
        <f t="shared" si="23"/>
        <v/>
      </c>
      <c r="AA101" t="str">
        <f t="shared" si="16"/>
        <v/>
      </c>
      <c r="AB101" t="str">
        <f t="shared" si="17"/>
        <v/>
      </c>
    </row>
    <row r="102" spans="2:28" x14ac:dyDescent="0.2">
      <c r="B102" s="41">
        <f t="shared" si="18"/>
        <v>144</v>
      </c>
      <c r="C102" s="88" t="str">
        <f t="shared" si="15"/>
        <v/>
      </c>
      <c r="D102" s="88"/>
      <c r="E102" s="29"/>
      <c r="F102" s="8"/>
      <c r="G102" s="29"/>
      <c r="H102" s="92"/>
      <c r="I102" s="92"/>
      <c r="J102" s="33"/>
      <c r="K102" s="41">
        <f t="shared" si="24"/>
        <v>0</v>
      </c>
      <c r="L102" s="90" t="e">
        <f t="shared" si="19"/>
        <v>#VALUE!</v>
      </c>
      <c r="M102" s="91"/>
      <c r="N102" s="6" t="e">
        <f>IF(K102="","",(L102/K102)/LOOKUP(RIGHT($D$2,3),定数!$A$6:$A$13,定数!$B$6:$B$13))</f>
        <v>#VALUE!</v>
      </c>
      <c r="O102" s="29"/>
      <c r="P102" s="8"/>
      <c r="Q102" s="92"/>
      <c r="R102" s="92"/>
      <c r="S102" s="93" t="str">
        <f>IF(Q102="","",U102*N102*LOOKUP(RIGHT($D$2,3),[1]定数!$A$6:$A$13,[1]定数!$B$6:$B$13))</f>
        <v/>
      </c>
      <c r="T102" s="93"/>
      <c r="U102" s="94" t="str">
        <f t="shared" si="21"/>
        <v/>
      </c>
      <c r="V102" s="94"/>
      <c r="W102" t="str">
        <f t="shared" si="25"/>
        <v/>
      </c>
      <c r="X102" t="str">
        <f t="shared" si="25"/>
        <v/>
      </c>
      <c r="Y102" s="30" t="str">
        <f t="shared" si="22"/>
        <v/>
      </c>
      <c r="Z102" s="31" t="str">
        <f t="shared" si="23"/>
        <v/>
      </c>
      <c r="AA102" t="str">
        <f t="shared" si="16"/>
        <v/>
      </c>
      <c r="AB102" t="str">
        <f t="shared" si="17"/>
        <v/>
      </c>
    </row>
    <row r="103" spans="2:28" x14ac:dyDescent="0.2">
      <c r="B103" s="41">
        <f t="shared" si="18"/>
        <v>145</v>
      </c>
      <c r="C103" s="88" t="str">
        <f t="shared" si="15"/>
        <v/>
      </c>
      <c r="D103" s="88"/>
      <c r="E103" s="29"/>
      <c r="F103" s="8"/>
      <c r="G103" s="29"/>
      <c r="H103" s="92"/>
      <c r="I103" s="92"/>
      <c r="J103" s="33"/>
      <c r="K103" s="41">
        <f t="shared" si="24"/>
        <v>0</v>
      </c>
      <c r="L103" s="90" t="e">
        <f t="shared" si="19"/>
        <v>#VALUE!</v>
      </c>
      <c r="M103" s="91"/>
      <c r="N103" s="6" t="e">
        <f>IF(K103="","",(L103/K103)/LOOKUP(RIGHT($D$2,3),定数!$A$6:$A$13,定数!$B$6:$B$13))</f>
        <v>#VALUE!</v>
      </c>
      <c r="O103" s="29"/>
      <c r="P103" s="8"/>
      <c r="Q103" s="92"/>
      <c r="R103" s="92"/>
      <c r="S103" s="93" t="str">
        <f>IF(Q103="","",U103*N103*LOOKUP(RIGHT($D$2,3),[1]定数!$A$6:$A$13,[1]定数!$B$6:$B$13))</f>
        <v/>
      </c>
      <c r="T103" s="93"/>
      <c r="U103" s="94" t="str">
        <f t="shared" si="21"/>
        <v/>
      </c>
      <c r="V103" s="94"/>
      <c r="W103" t="str">
        <f t="shared" si="25"/>
        <v/>
      </c>
      <c r="X103" t="str">
        <f t="shared" si="25"/>
        <v/>
      </c>
      <c r="Y103" s="30" t="str">
        <f t="shared" si="22"/>
        <v/>
      </c>
      <c r="Z103" s="31" t="str">
        <f t="shared" si="23"/>
        <v/>
      </c>
      <c r="AA103" t="str">
        <f t="shared" si="16"/>
        <v/>
      </c>
      <c r="AB103" t="str">
        <f t="shared" si="17"/>
        <v/>
      </c>
    </row>
    <row r="104" spans="2:28" x14ac:dyDescent="0.2">
      <c r="B104" s="41">
        <f t="shared" si="18"/>
        <v>146</v>
      </c>
      <c r="C104" s="88" t="str">
        <f t="shared" si="15"/>
        <v/>
      </c>
      <c r="D104" s="88"/>
      <c r="E104" s="29"/>
      <c r="F104" s="8"/>
      <c r="G104" s="29"/>
      <c r="H104" s="92"/>
      <c r="I104" s="92"/>
      <c r="J104" s="33"/>
      <c r="K104" s="41">
        <f t="shared" si="24"/>
        <v>0</v>
      </c>
      <c r="L104" s="90" t="e">
        <f t="shared" si="19"/>
        <v>#VALUE!</v>
      </c>
      <c r="M104" s="91"/>
      <c r="N104" s="6" t="e">
        <f>IF(K104="","",(L104/K104)/LOOKUP(RIGHT($D$2,3),定数!$A$6:$A$13,定数!$B$6:$B$13))</f>
        <v>#VALUE!</v>
      </c>
      <c r="O104" s="29"/>
      <c r="P104" s="8"/>
      <c r="Q104" s="92"/>
      <c r="R104" s="92"/>
      <c r="S104" s="93" t="str">
        <f>IF(Q104="","",U104*N104*LOOKUP(RIGHT($D$2,3),[1]定数!$A$6:$A$13,[1]定数!$B$6:$B$13))</f>
        <v/>
      </c>
      <c r="T104" s="93"/>
      <c r="U104" s="94" t="str">
        <f t="shared" si="21"/>
        <v/>
      </c>
      <c r="V104" s="94"/>
      <c r="W104" t="str">
        <f t="shared" si="25"/>
        <v/>
      </c>
      <c r="X104" t="str">
        <f t="shared" si="25"/>
        <v/>
      </c>
      <c r="Y104" s="30" t="str">
        <f t="shared" si="22"/>
        <v/>
      </c>
      <c r="Z104" s="31" t="str">
        <f t="shared" si="23"/>
        <v/>
      </c>
      <c r="AA104" t="str">
        <f t="shared" si="16"/>
        <v/>
      </c>
      <c r="AB104" t="str">
        <f t="shared" si="17"/>
        <v/>
      </c>
    </row>
    <row r="105" spans="2:28" x14ac:dyDescent="0.2">
      <c r="B105" s="41">
        <f t="shared" si="18"/>
        <v>147</v>
      </c>
      <c r="C105" s="88" t="str">
        <f t="shared" si="15"/>
        <v/>
      </c>
      <c r="D105" s="88"/>
      <c r="E105" s="29"/>
      <c r="F105" s="8"/>
      <c r="G105" s="29"/>
      <c r="H105" s="92"/>
      <c r="I105" s="92"/>
      <c r="J105" s="33"/>
      <c r="K105" s="41">
        <f t="shared" si="24"/>
        <v>0</v>
      </c>
      <c r="L105" s="90" t="e">
        <f t="shared" si="19"/>
        <v>#VALUE!</v>
      </c>
      <c r="M105" s="91"/>
      <c r="N105" s="6" t="e">
        <f>IF(K105="","",(L105/K105)/LOOKUP(RIGHT($D$2,3),定数!$A$6:$A$13,定数!$B$6:$B$13))</f>
        <v>#VALUE!</v>
      </c>
      <c r="O105" s="29"/>
      <c r="P105" s="8"/>
      <c r="Q105" s="92"/>
      <c r="R105" s="92"/>
      <c r="S105" s="93" t="str">
        <f>IF(Q105="","",U105*N105*LOOKUP(RIGHT($D$2,3),[1]定数!$A$6:$A$13,[1]定数!$B$6:$B$13))</f>
        <v/>
      </c>
      <c r="T105" s="93"/>
      <c r="U105" s="94" t="str">
        <f t="shared" si="21"/>
        <v/>
      </c>
      <c r="V105" s="94"/>
      <c r="W105" t="str">
        <f t="shared" si="25"/>
        <v/>
      </c>
      <c r="X105" t="str">
        <f t="shared" si="25"/>
        <v/>
      </c>
      <c r="Y105" s="30" t="str">
        <f t="shared" si="22"/>
        <v/>
      </c>
      <c r="Z105" s="31" t="str">
        <f t="shared" si="23"/>
        <v/>
      </c>
      <c r="AA105" t="str">
        <f t="shared" si="16"/>
        <v/>
      </c>
      <c r="AB105" t="str">
        <f t="shared" si="17"/>
        <v/>
      </c>
    </row>
    <row r="106" spans="2:28" x14ac:dyDescent="0.2">
      <c r="B106" s="41">
        <f t="shared" si="18"/>
        <v>148</v>
      </c>
      <c r="C106" s="88" t="str">
        <f t="shared" si="15"/>
        <v/>
      </c>
      <c r="D106" s="88"/>
      <c r="E106" s="29"/>
      <c r="F106" s="8"/>
      <c r="G106" s="29"/>
      <c r="H106" s="92"/>
      <c r="I106" s="92"/>
      <c r="J106" s="33"/>
      <c r="K106" s="41">
        <f t="shared" si="24"/>
        <v>0</v>
      </c>
      <c r="L106" s="90" t="e">
        <f t="shared" si="19"/>
        <v>#VALUE!</v>
      </c>
      <c r="M106" s="91"/>
      <c r="N106" s="6" t="e">
        <f>IF(K106="","",(L106/K106)/LOOKUP(RIGHT($D$2,3),定数!$A$6:$A$13,定数!$B$6:$B$13))</f>
        <v>#VALUE!</v>
      </c>
      <c r="O106" s="29"/>
      <c r="P106" s="8"/>
      <c r="Q106" s="92"/>
      <c r="R106" s="92"/>
      <c r="S106" s="93" t="str">
        <f>IF(Q106="","",U106*N106*LOOKUP(RIGHT($D$2,3),[1]定数!$A$6:$A$13,[1]定数!$B$6:$B$13))</f>
        <v/>
      </c>
      <c r="T106" s="93"/>
      <c r="U106" s="94" t="str">
        <f t="shared" si="21"/>
        <v/>
      </c>
      <c r="V106" s="94"/>
      <c r="W106" t="str">
        <f t="shared" si="25"/>
        <v/>
      </c>
      <c r="X106" t="str">
        <f t="shared" si="25"/>
        <v/>
      </c>
      <c r="Y106" s="30" t="str">
        <f t="shared" si="22"/>
        <v/>
      </c>
      <c r="Z106" s="31" t="str">
        <f t="shared" si="23"/>
        <v/>
      </c>
      <c r="AA106" t="str">
        <f t="shared" si="16"/>
        <v/>
      </c>
      <c r="AB106" t="str">
        <f t="shared" si="17"/>
        <v/>
      </c>
    </row>
    <row r="107" spans="2:28" x14ac:dyDescent="0.2">
      <c r="B107" s="41">
        <f t="shared" si="18"/>
        <v>149</v>
      </c>
      <c r="C107" s="88" t="str">
        <f t="shared" si="15"/>
        <v/>
      </c>
      <c r="D107" s="88"/>
      <c r="E107" s="29"/>
      <c r="F107" s="8"/>
      <c r="G107" s="29"/>
      <c r="H107" s="92"/>
      <c r="I107" s="92"/>
      <c r="J107" s="33"/>
      <c r="K107" s="41">
        <f t="shared" si="24"/>
        <v>0</v>
      </c>
      <c r="L107" s="90" t="e">
        <f t="shared" si="19"/>
        <v>#VALUE!</v>
      </c>
      <c r="M107" s="91"/>
      <c r="N107" s="6" t="e">
        <f>IF(K107="","",(L107/K107)/LOOKUP(RIGHT($D$2,3),定数!$A$6:$A$13,定数!$B$6:$B$13))</f>
        <v>#VALUE!</v>
      </c>
      <c r="O107" s="29"/>
      <c r="P107" s="8"/>
      <c r="Q107" s="92"/>
      <c r="R107" s="92"/>
      <c r="S107" s="93" t="str">
        <f>IF(Q107="","",U107*N107*LOOKUP(RIGHT($D$2,3),[1]定数!$A$6:$A$13,[1]定数!$B$6:$B$13))</f>
        <v/>
      </c>
      <c r="T107" s="93"/>
      <c r="U107" s="94" t="str">
        <f t="shared" si="21"/>
        <v/>
      </c>
      <c r="V107" s="94"/>
      <c r="W107" t="str">
        <f>IF(T107&lt;&gt;"",IF(T107&lt;0,1+W106,0),"")</f>
        <v/>
      </c>
      <c r="X107" t="str">
        <f>IF(U107&lt;&gt;"",IF(U107&lt;0,1+X106,0),"")</f>
        <v/>
      </c>
      <c r="Y107" s="30" t="str">
        <f t="shared" si="22"/>
        <v/>
      </c>
      <c r="Z107" s="31" t="str">
        <f t="shared" si="23"/>
        <v/>
      </c>
      <c r="AA107" t="str">
        <f t="shared" si="16"/>
        <v/>
      </c>
      <c r="AB107" t="str">
        <f t="shared" si="17"/>
        <v/>
      </c>
    </row>
    <row r="108" spans="2:28" x14ac:dyDescent="0.2">
      <c r="B108" s="41">
        <f t="shared" si="18"/>
        <v>150</v>
      </c>
      <c r="C108" s="88" t="str">
        <f t="shared" si="15"/>
        <v/>
      </c>
      <c r="D108" s="88"/>
      <c r="E108" s="29"/>
      <c r="F108" s="8"/>
      <c r="G108" s="29"/>
      <c r="H108" s="92"/>
      <c r="I108" s="92"/>
      <c r="J108" s="33"/>
      <c r="K108" s="41">
        <f t="shared" si="24"/>
        <v>0</v>
      </c>
      <c r="L108" s="90" t="e">
        <f t="shared" si="19"/>
        <v>#VALUE!</v>
      </c>
      <c r="M108" s="91"/>
      <c r="N108" s="6" t="e">
        <f>IF(K108="","",(L108/K108)/LOOKUP(RIGHT($D$2,3),定数!$A$6:$A$13,定数!$B$6:$B$13))</f>
        <v>#VALUE!</v>
      </c>
      <c r="O108" s="29"/>
      <c r="P108" s="8"/>
      <c r="Q108" s="92"/>
      <c r="R108" s="92"/>
      <c r="S108" s="93" t="str">
        <f>IF(Q108="","",U108*N108*LOOKUP(RIGHT($D$2,3),[1]定数!$A$6:$A$13,[1]定数!$B$6:$B$13))</f>
        <v/>
      </c>
      <c r="T108" s="93"/>
      <c r="U108" s="94" t="str">
        <f t="shared" si="21"/>
        <v/>
      </c>
      <c r="V108" s="94"/>
      <c r="W108" t="str">
        <f>IF(T108&lt;&gt;"",IF(T108&lt;0,1+W107,0),"")</f>
        <v/>
      </c>
      <c r="X108" t="str">
        <f>IF(U108&lt;&gt;"",IF(U108&lt;0,1+X107,0),"")</f>
        <v/>
      </c>
      <c r="Y108" s="30" t="str">
        <f t="shared" si="22"/>
        <v/>
      </c>
      <c r="Z108" s="31" t="str">
        <f t="shared" si="23"/>
        <v/>
      </c>
      <c r="AA108" t="str">
        <f t="shared" si="16"/>
        <v/>
      </c>
      <c r="AB108" t="str">
        <f t="shared" si="17"/>
        <v/>
      </c>
    </row>
    <row r="109" spans="2:28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</sheetData>
  <mergeCells count="635">
    <mergeCell ref="C107:D107"/>
    <mergeCell ref="H107:I107"/>
    <mergeCell ref="L107:M107"/>
    <mergeCell ref="Q107:R107"/>
    <mergeCell ref="S107:T107"/>
    <mergeCell ref="U107:V107"/>
    <mergeCell ref="C108:D108"/>
    <mergeCell ref="H108:I108"/>
    <mergeCell ref="L108:M108"/>
    <mergeCell ref="Q108:R108"/>
    <mergeCell ref="S108:T108"/>
    <mergeCell ref="U108:V108"/>
    <mergeCell ref="C105:D105"/>
    <mergeCell ref="H105:I105"/>
    <mergeCell ref="L105:M105"/>
    <mergeCell ref="Q105:R105"/>
    <mergeCell ref="S105:T105"/>
    <mergeCell ref="U105:V105"/>
    <mergeCell ref="C106:D106"/>
    <mergeCell ref="H106:I106"/>
    <mergeCell ref="L106:M106"/>
    <mergeCell ref="Q106:R106"/>
    <mergeCell ref="S106:T106"/>
    <mergeCell ref="U106:V106"/>
    <mergeCell ref="C103:D103"/>
    <mergeCell ref="H103:I103"/>
    <mergeCell ref="L103:M103"/>
    <mergeCell ref="Q103:R103"/>
    <mergeCell ref="S103:T103"/>
    <mergeCell ref="U103:V103"/>
    <mergeCell ref="C104:D104"/>
    <mergeCell ref="H104:I104"/>
    <mergeCell ref="L104:M104"/>
    <mergeCell ref="Q104:R104"/>
    <mergeCell ref="S104:T104"/>
    <mergeCell ref="U104:V104"/>
    <mergeCell ref="C101:D101"/>
    <mergeCell ref="H101:I101"/>
    <mergeCell ref="L101:M101"/>
    <mergeCell ref="Q101:R101"/>
    <mergeCell ref="S101:T101"/>
    <mergeCell ref="U101:V101"/>
    <mergeCell ref="C102:D102"/>
    <mergeCell ref="H102:I102"/>
    <mergeCell ref="L102:M102"/>
    <mergeCell ref="Q102:R102"/>
    <mergeCell ref="S102:T102"/>
    <mergeCell ref="U102:V102"/>
    <mergeCell ref="C99:D99"/>
    <mergeCell ref="H99:I99"/>
    <mergeCell ref="L99:M99"/>
    <mergeCell ref="Q99:R99"/>
    <mergeCell ref="S99:T99"/>
    <mergeCell ref="U99:V99"/>
    <mergeCell ref="C100:D100"/>
    <mergeCell ref="H100:I100"/>
    <mergeCell ref="L100:M100"/>
    <mergeCell ref="Q100:R100"/>
    <mergeCell ref="S100:T100"/>
    <mergeCell ref="U100:V100"/>
    <mergeCell ref="C97:D97"/>
    <mergeCell ref="H97:I97"/>
    <mergeCell ref="L97:M97"/>
    <mergeCell ref="Q97:R97"/>
    <mergeCell ref="S97:T97"/>
    <mergeCell ref="U97:V97"/>
    <mergeCell ref="C98:D98"/>
    <mergeCell ref="H98:I98"/>
    <mergeCell ref="L98:M98"/>
    <mergeCell ref="Q98:R98"/>
    <mergeCell ref="S98:T98"/>
    <mergeCell ref="U98:V98"/>
    <mergeCell ref="C95:D95"/>
    <mergeCell ref="H95:I95"/>
    <mergeCell ref="L95:M95"/>
    <mergeCell ref="Q95:R95"/>
    <mergeCell ref="S95:T95"/>
    <mergeCell ref="U95:V95"/>
    <mergeCell ref="C96:D96"/>
    <mergeCell ref="H96:I96"/>
    <mergeCell ref="L96:M96"/>
    <mergeCell ref="Q96:R96"/>
    <mergeCell ref="S96:T96"/>
    <mergeCell ref="U96:V96"/>
    <mergeCell ref="C93:D93"/>
    <mergeCell ref="H93:I93"/>
    <mergeCell ref="L93:M93"/>
    <mergeCell ref="Q93:R93"/>
    <mergeCell ref="S93:T93"/>
    <mergeCell ref="U93:V93"/>
    <mergeCell ref="C94:D94"/>
    <mergeCell ref="H94:I94"/>
    <mergeCell ref="L94:M94"/>
    <mergeCell ref="Q94:R94"/>
    <mergeCell ref="S94:T94"/>
    <mergeCell ref="U94:V94"/>
    <mergeCell ref="C91:D91"/>
    <mergeCell ref="H91:I91"/>
    <mergeCell ref="L91:M91"/>
    <mergeCell ref="Q91:R91"/>
    <mergeCell ref="S91:T91"/>
    <mergeCell ref="U91:V91"/>
    <mergeCell ref="C92:D92"/>
    <mergeCell ref="H92:I92"/>
    <mergeCell ref="L92:M92"/>
    <mergeCell ref="Q92:R92"/>
    <mergeCell ref="S92:T92"/>
    <mergeCell ref="U92:V92"/>
    <mergeCell ref="C89:D89"/>
    <mergeCell ref="H89:I89"/>
    <mergeCell ref="L89:M89"/>
    <mergeCell ref="Q89:R89"/>
    <mergeCell ref="S89:T89"/>
    <mergeCell ref="U89:V89"/>
    <mergeCell ref="C90:D90"/>
    <mergeCell ref="H90:I90"/>
    <mergeCell ref="L90:M90"/>
    <mergeCell ref="Q90:R90"/>
    <mergeCell ref="S90:T90"/>
    <mergeCell ref="U90:V90"/>
    <mergeCell ref="C87:D87"/>
    <mergeCell ref="H87:I87"/>
    <mergeCell ref="L87:M87"/>
    <mergeCell ref="Q87:R87"/>
    <mergeCell ref="S87:T87"/>
    <mergeCell ref="U87:V87"/>
    <mergeCell ref="C88:D88"/>
    <mergeCell ref="H88:I88"/>
    <mergeCell ref="L88:M88"/>
    <mergeCell ref="Q88:R88"/>
    <mergeCell ref="S88:T88"/>
    <mergeCell ref="U88:V88"/>
    <mergeCell ref="C85:D85"/>
    <mergeCell ref="H85:I85"/>
    <mergeCell ref="L85:M85"/>
    <mergeCell ref="Q85:R85"/>
    <mergeCell ref="S85:T85"/>
    <mergeCell ref="U85:V85"/>
    <mergeCell ref="C86:D86"/>
    <mergeCell ref="H86:I86"/>
    <mergeCell ref="L86:M86"/>
    <mergeCell ref="Q86:R86"/>
    <mergeCell ref="S86:T86"/>
    <mergeCell ref="U86:V86"/>
    <mergeCell ref="C83:D83"/>
    <mergeCell ref="H83:I83"/>
    <mergeCell ref="L83:M83"/>
    <mergeCell ref="Q83:R83"/>
    <mergeCell ref="S83:T83"/>
    <mergeCell ref="U83:V83"/>
    <mergeCell ref="C84:D84"/>
    <mergeCell ref="H84:I84"/>
    <mergeCell ref="L84:M84"/>
    <mergeCell ref="Q84:R84"/>
    <mergeCell ref="S84:T84"/>
    <mergeCell ref="U84:V84"/>
    <mergeCell ref="C81:D81"/>
    <mergeCell ref="H81:I81"/>
    <mergeCell ref="L81:M81"/>
    <mergeCell ref="Q81:R81"/>
    <mergeCell ref="S81:T81"/>
    <mergeCell ref="U81:V81"/>
    <mergeCell ref="C82:D82"/>
    <mergeCell ref="H82:I82"/>
    <mergeCell ref="L82:M82"/>
    <mergeCell ref="Q82:R82"/>
    <mergeCell ref="S82:T82"/>
    <mergeCell ref="U82:V82"/>
    <mergeCell ref="C79:D79"/>
    <mergeCell ref="H79:I79"/>
    <mergeCell ref="L79:M79"/>
    <mergeCell ref="Q79:R79"/>
    <mergeCell ref="S79:T79"/>
    <mergeCell ref="U79:V79"/>
    <mergeCell ref="C80:D80"/>
    <mergeCell ref="H80:I80"/>
    <mergeCell ref="L80:M80"/>
    <mergeCell ref="Q80:R80"/>
    <mergeCell ref="S80:T80"/>
    <mergeCell ref="U80:V80"/>
    <mergeCell ref="C77:D77"/>
    <mergeCell ref="H77:I77"/>
    <mergeCell ref="L77:M77"/>
    <mergeCell ref="Q77:R77"/>
    <mergeCell ref="S77:T77"/>
    <mergeCell ref="U77:V77"/>
    <mergeCell ref="C78:D78"/>
    <mergeCell ref="H78:I78"/>
    <mergeCell ref="L78:M78"/>
    <mergeCell ref="Q78:R78"/>
    <mergeCell ref="S78:T78"/>
    <mergeCell ref="U78:V78"/>
    <mergeCell ref="C75:D75"/>
    <mergeCell ref="H75:I75"/>
    <mergeCell ref="L75:M75"/>
    <mergeCell ref="Q75:R75"/>
    <mergeCell ref="S75:T75"/>
    <mergeCell ref="U75:V75"/>
    <mergeCell ref="C76:D76"/>
    <mergeCell ref="H76:I76"/>
    <mergeCell ref="L76:M76"/>
    <mergeCell ref="Q76:R76"/>
    <mergeCell ref="S76:T76"/>
    <mergeCell ref="U76:V76"/>
    <mergeCell ref="C73:D73"/>
    <mergeCell ref="H73:I73"/>
    <mergeCell ref="L73:M73"/>
    <mergeCell ref="Q73:R73"/>
    <mergeCell ref="S73:T73"/>
    <mergeCell ref="U73:V73"/>
    <mergeCell ref="C74:D74"/>
    <mergeCell ref="H74:I74"/>
    <mergeCell ref="L74:M74"/>
    <mergeCell ref="Q74:R74"/>
    <mergeCell ref="S74:T74"/>
    <mergeCell ref="U74:V74"/>
    <mergeCell ref="C71:D71"/>
    <mergeCell ref="H71:I71"/>
    <mergeCell ref="L71:M71"/>
    <mergeCell ref="Q71:R71"/>
    <mergeCell ref="S71:T71"/>
    <mergeCell ref="U71:V71"/>
    <mergeCell ref="C72:D72"/>
    <mergeCell ref="H72:I72"/>
    <mergeCell ref="L72:M72"/>
    <mergeCell ref="Q72:R72"/>
    <mergeCell ref="S72:T72"/>
    <mergeCell ref="U72:V72"/>
    <mergeCell ref="C69:D69"/>
    <mergeCell ref="H69:I69"/>
    <mergeCell ref="L69:M69"/>
    <mergeCell ref="Q69:R69"/>
    <mergeCell ref="S69:T69"/>
    <mergeCell ref="U69:V69"/>
    <mergeCell ref="C70:D70"/>
    <mergeCell ref="H70:I70"/>
    <mergeCell ref="L70:M70"/>
    <mergeCell ref="Q70:R70"/>
    <mergeCell ref="S70:T70"/>
    <mergeCell ref="U70:V70"/>
    <mergeCell ref="C67:D67"/>
    <mergeCell ref="H67:I67"/>
    <mergeCell ref="L67:M67"/>
    <mergeCell ref="Q67:R67"/>
    <mergeCell ref="S67:T67"/>
    <mergeCell ref="U67:V67"/>
    <mergeCell ref="C68:D68"/>
    <mergeCell ref="H68:I68"/>
    <mergeCell ref="L68:M68"/>
    <mergeCell ref="Q68:R68"/>
    <mergeCell ref="S68:T68"/>
    <mergeCell ref="U68:V68"/>
    <mergeCell ref="C65:D65"/>
    <mergeCell ref="H65:I65"/>
    <mergeCell ref="L65:M65"/>
    <mergeCell ref="Q65:R65"/>
    <mergeCell ref="S65:T65"/>
    <mergeCell ref="U65:V65"/>
    <mergeCell ref="C66:D66"/>
    <mergeCell ref="H66:I66"/>
    <mergeCell ref="L66:M66"/>
    <mergeCell ref="Q66:R66"/>
    <mergeCell ref="S66:T66"/>
    <mergeCell ref="U66:V66"/>
    <mergeCell ref="C63:D63"/>
    <mergeCell ref="H63:I63"/>
    <mergeCell ref="L63:M63"/>
    <mergeCell ref="Q63:R63"/>
    <mergeCell ref="S63:T63"/>
    <mergeCell ref="U63:V63"/>
    <mergeCell ref="C64:D64"/>
    <mergeCell ref="H64:I64"/>
    <mergeCell ref="L64:M64"/>
    <mergeCell ref="Q64:R64"/>
    <mergeCell ref="S64:T64"/>
    <mergeCell ref="U64:V64"/>
    <mergeCell ref="C61:D61"/>
    <mergeCell ref="H61:I61"/>
    <mergeCell ref="L61:M61"/>
    <mergeCell ref="Q61:R61"/>
    <mergeCell ref="S61:T61"/>
    <mergeCell ref="U61:V61"/>
    <mergeCell ref="C62:D62"/>
    <mergeCell ref="H62:I62"/>
    <mergeCell ref="L62:M62"/>
    <mergeCell ref="Q62:R62"/>
    <mergeCell ref="S62:T62"/>
    <mergeCell ref="U62:V62"/>
    <mergeCell ref="C59:D59"/>
    <mergeCell ref="H59:I59"/>
    <mergeCell ref="L59:M59"/>
    <mergeCell ref="Q59:R59"/>
    <mergeCell ref="S59:T59"/>
    <mergeCell ref="U59:V59"/>
    <mergeCell ref="C60:D60"/>
    <mergeCell ref="H60:I60"/>
    <mergeCell ref="L60:M60"/>
    <mergeCell ref="Q60:R60"/>
    <mergeCell ref="S60:T60"/>
    <mergeCell ref="U60:V60"/>
    <mergeCell ref="C57:D57"/>
    <mergeCell ref="H57:I57"/>
    <mergeCell ref="L57:M57"/>
    <mergeCell ref="Q57:R57"/>
    <mergeCell ref="S57:T57"/>
    <mergeCell ref="U57:V57"/>
    <mergeCell ref="C58:D58"/>
    <mergeCell ref="H58:I58"/>
    <mergeCell ref="L58:M58"/>
    <mergeCell ref="Q58:R58"/>
    <mergeCell ref="S58:T58"/>
    <mergeCell ref="U58:V58"/>
    <mergeCell ref="C55:D55"/>
    <mergeCell ref="H55:I55"/>
    <mergeCell ref="L55:M55"/>
    <mergeCell ref="Q55:R55"/>
    <mergeCell ref="S55:T55"/>
    <mergeCell ref="U55:V55"/>
    <mergeCell ref="C56:D56"/>
    <mergeCell ref="H56:I56"/>
    <mergeCell ref="L56:M56"/>
    <mergeCell ref="Q56:R56"/>
    <mergeCell ref="S56:T56"/>
    <mergeCell ref="U56:V56"/>
    <mergeCell ref="C53:D53"/>
    <mergeCell ref="H53:I53"/>
    <mergeCell ref="L53:M53"/>
    <mergeCell ref="Q53:R53"/>
    <mergeCell ref="S53:T53"/>
    <mergeCell ref="U53:V53"/>
    <mergeCell ref="C54:D54"/>
    <mergeCell ref="H54:I54"/>
    <mergeCell ref="L54:M54"/>
    <mergeCell ref="Q54:R54"/>
    <mergeCell ref="S54:T54"/>
    <mergeCell ref="U54:V54"/>
    <mergeCell ref="C51:D51"/>
    <mergeCell ref="H51:I51"/>
    <mergeCell ref="L51:M51"/>
    <mergeCell ref="Q51:R51"/>
    <mergeCell ref="S51:T51"/>
    <mergeCell ref="U51:V51"/>
    <mergeCell ref="C52:D52"/>
    <mergeCell ref="H52:I52"/>
    <mergeCell ref="L52:M52"/>
    <mergeCell ref="Q52:R52"/>
    <mergeCell ref="S52:T52"/>
    <mergeCell ref="U52:V52"/>
    <mergeCell ref="C49:D49"/>
    <mergeCell ref="H49:I49"/>
    <mergeCell ref="L49:M49"/>
    <mergeCell ref="Q49:R49"/>
    <mergeCell ref="S49:T49"/>
    <mergeCell ref="U49:V49"/>
    <mergeCell ref="C50:D50"/>
    <mergeCell ref="H50:I50"/>
    <mergeCell ref="L50:M50"/>
    <mergeCell ref="Q50:R50"/>
    <mergeCell ref="S50:T50"/>
    <mergeCell ref="U50:V50"/>
    <mergeCell ref="C47:D47"/>
    <mergeCell ref="H47:I47"/>
    <mergeCell ref="L47:M47"/>
    <mergeCell ref="Q47:R47"/>
    <mergeCell ref="S47:T47"/>
    <mergeCell ref="U47:V47"/>
    <mergeCell ref="C48:D48"/>
    <mergeCell ref="H48:I48"/>
    <mergeCell ref="L48:M48"/>
    <mergeCell ref="Q48:R48"/>
    <mergeCell ref="S48:T48"/>
    <mergeCell ref="U48:V48"/>
    <mergeCell ref="C45:D45"/>
    <mergeCell ref="H45:I45"/>
    <mergeCell ref="L45:M45"/>
    <mergeCell ref="Q45:R45"/>
    <mergeCell ref="S45:T45"/>
    <mergeCell ref="U45:V45"/>
    <mergeCell ref="C46:D46"/>
    <mergeCell ref="H46:I46"/>
    <mergeCell ref="L46:M46"/>
    <mergeCell ref="Q46:R46"/>
    <mergeCell ref="S46:T46"/>
    <mergeCell ref="U46:V46"/>
    <mergeCell ref="C43:D43"/>
    <mergeCell ref="H43:I43"/>
    <mergeCell ref="L43:M43"/>
    <mergeCell ref="Q43:R43"/>
    <mergeCell ref="S43:T43"/>
    <mergeCell ref="U43:V43"/>
    <mergeCell ref="C44:D44"/>
    <mergeCell ref="H44:I44"/>
    <mergeCell ref="L44:M44"/>
    <mergeCell ref="Q44:R44"/>
    <mergeCell ref="S44:T44"/>
    <mergeCell ref="U44:V44"/>
    <mergeCell ref="C41:D41"/>
    <mergeCell ref="H41:I41"/>
    <mergeCell ref="L41:M41"/>
    <mergeCell ref="Q41:R41"/>
    <mergeCell ref="S41:T41"/>
    <mergeCell ref="U41:V41"/>
    <mergeCell ref="C42:D42"/>
    <mergeCell ref="H42:I42"/>
    <mergeCell ref="L42:M42"/>
    <mergeCell ref="Q42:R42"/>
    <mergeCell ref="S42:T42"/>
    <mergeCell ref="U42:V42"/>
    <mergeCell ref="C39:D39"/>
    <mergeCell ref="H39:I39"/>
    <mergeCell ref="L39:M39"/>
    <mergeCell ref="Q39:R39"/>
    <mergeCell ref="S39:T39"/>
    <mergeCell ref="U39:V39"/>
    <mergeCell ref="C40:D40"/>
    <mergeCell ref="H40:I40"/>
    <mergeCell ref="L40:M40"/>
    <mergeCell ref="Q40:R40"/>
    <mergeCell ref="S40:T40"/>
    <mergeCell ref="U40:V40"/>
    <mergeCell ref="C37:D37"/>
    <mergeCell ref="H37:I37"/>
    <mergeCell ref="L37:M37"/>
    <mergeCell ref="Q37:R37"/>
    <mergeCell ref="S37:T37"/>
    <mergeCell ref="U37:V37"/>
    <mergeCell ref="C38:D38"/>
    <mergeCell ref="H38:I38"/>
    <mergeCell ref="L38:M38"/>
    <mergeCell ref="Q38:R38"/>
    <mergeCell ref="S38:T38"/>
    <mergeCell ref="U38:V38"/>
    <mergeCell ref="C35:D35"/>
    <mergeCell ref="H35:I35"/>
    <mergeCell ref="L35:M35"/>
    <mergeCell ref="Q35:R35"/>
    <mergeCell ref="S35:T35"/>
    <mergeCell ref="U35:V35"/>
    <mergeCell ref="C36:D36"/>
    <mergeCell ref="H36:I36"/>
    <mergeCell ref="L36:M36"/>
    <mergeCell ref="Q36:R36"/>
    <mergeCell ref="S36:T36"/>
    <mergeCell ref="U36:V36"/>
    <mergeCell ref="C33:D33"/>
    <mergeCell ref="H33:I33"/>
    <mergeCell ref="L33:M33"/>
    <mergeCell ref="Q33:R33"/>
    <mergeCell ref="S33:T33"/>
    <mergeCell ref="U33:V33"/>
    <mergeCell ref="C34:D34"/>
    <mergeCell ref="H34:I34"/>
    <mergeCell ref="L34:M34"/>
    <mergeCell ref="Q34:R34"/>
    <mergeCell ref="S34:T34"/>
    <mergeCell ref="U34:V34"/>
    <mergeCell ref="C31:D31"/>
    <mergeCell ref="H31:I31"/>
    <mergeCell ref="L31:M31"/>
    <mergeCell ref="Q31:R31"/>
    <mergeCell ref="S31:T31"/>
    <mergeCell ref="U31:V31"/>
    <mergeCell ref="C32:D32"/>
    <mergeCell ref="H32:I32"/>
    <mergeCell ref="L32:M32"/>
    <mergeCell ref="Q32:R32"/>
    <mergeCell ref="S32:T32"/>
    <mergeCell ref="U32:V32"/>
    <mergeCell ref="C29:D29"/>
    <mergeCell ref="H29:I29"/>
    <mergeCell ref="L29:M29"/>
    <mergeCell ref="Q29:R29"/>
    <mergeCell ref="S29:T29"/>
    <mergeCell ref="U29:V29"/>
    <mergeCell ref="C30:D30"/>
    <mergeCell ref="H30:I30"/>
    <mergeCell ref="L30:M30"/>
    <mergeCell ref="Q30:R30"/>
    <mergeCell ref="S30:T30"/>
    <mergeCell ref="U30:V30"/>
    <mergeCell ref="C27:D27"/>
    <mergeCell ref="H27:I27"/>
    <mergeCell ref="L27:M27"/>
    <mergeCell ref="Q27:R27"/>
    <mergeCell ref="S27:T27"/>
    <mergeCell ref="U27:V27"/>
    <mergeCell ref="C28:D28"/>
    <mergeCell ref="H28:I28"/>
    <mergeCell ref="L28:M28"/>
    <mergeCell ref="Q28:R28"/>
    <mergeCell ref="S28:T28"/>
    <mergeCell ref="U28:V28"/>
    <mergeCell ref="C25:D25"/>
    <mergeCell ref="H25:I25"/>
    <mergeCell ref="L25:M25"/>
    <mergeCell ref="Q25:R25"/>
    <mergeCell ref="S25:T25"/>
    <mergeCell ref="U25:V25"/>
    <mergeCell ref="C26:D26"/>
    <mergeCell ref="H26:I26"/>
    <mergeCell ref="L26:M26"/>
    <mergeCell ref="Q26:R26"/>
    <mergeCell ref="S26:T26"/>
    <mergeCell ref="U26:V26"/>
    <mergeCell ref="C23:D23"/>
    <mergeCell ref="H23:I23"/>
    <mergeCell ref="L23:M23"/>
    <mergeCell ref="Q23:R23"/>
    <mergeCell ref="S23:T23"/>
    <mergeCell ref="U23:V23"/>
    <mergeCell ref="C24:D24"/>
    <mergeCell ref="H24:I24"/>
    <mergeCell ref="L24:M24"/>
    <mergeCell ref="Q24:R24"/>
    <mergeCell ref="S24:T24"/>
    <mergeCell ref="U24:V24"/>
    <mergeCell ref="C21:D21"/>
    <mergeCell ref="H21:I21"/>
    <mergeCell ref="L21:M21"/>
    <mergeCell ref="Q21:R21"/>
    <mergeCell ref="S21:T21"/>
    <mergeCell ref="U21:V21"/>
    <mergeCell ref="C22:D22"/>
    <mergeCell ref="H22:I22"/>
    <mergeCell ref="L22:M22"/>
    <mergeCell ref="Q22:R22"/>
    <mergeCell ref="S22:T22"/>
    <mergeCell ref="U22:V22"/>
    <mergeCell ref="C19:D19"/>
    <mergeCell ref="H19:I19"/>
    <mergeCell ref="L19:M19"/>
    <mergeCell ref="Q19:R19"/>
    <mergeCell ref="S19:T19"/>
    <mergeCell ref="U19:V19"/>
    <mergeCell ref="C20:D20"/>
    <mergeCell ref="H20:I20"/>
    <mergeCell ref="L20:M20"/>
    <mergeCell ref="Q20:R20"/>
    <mergeCell ref="S20:T20"/>
    <mergeCell ref="U20:V20"/>
    <mergeCell ref="C17:D17"/>
    <mergeCell ref="H17:I17"/>
    <mergeCell ref="L17:M17"/>
    <mergeCell ref="Q17:R17"/>
    <mergeCell ref="S17:T17"/>
    <mergeCell ref="U17:V17"/>
    <mergeCell ref="C18:D18"/>
    <mergeCell ref="H18:I18"/>
    <mergeCell ref="L18:M18"/>
    <mergeCell ref="Q18:R18"/>
    <mergeCell ref="S18:T18"/>
    <mergeCell ref="U18:V18"/>
    <mergeCell ref="C15:D15"/>
    <mergeCell ref="H15:I15"/>
    <mergeCell ref="L15:M15"/>
    <mergeCell ref="Q15:R15"/>
    <mergeCell ref="S15:T15"/>
    <mergeCell ref="U15:V15"/>
    <mergeCell ref="C16:D16"/>
    <mergeCell ref="H16:I16"/>
    <mergeCell ref="L16:M16"/>
    <mergeCell ref="Q16:R16"/>
    <mergeCell ref="S16:T16"/>
    <mergeCell ref="U16:V16"/>
    <mergeCell ref="C13:D13"/>
    <mergeCell ref="H13:I13"/>
    <mergeCell ref="L13:M13"/>
    <mergeCell ref="Q13:R13"/>
    <mergeCell ref="S13:T13"/>
    <mergeCell ref="U13:V13"/>
    <mergeCell ref="C14:D14"/>
    <mergeCell ref="H14:I14"/>
    <mergeCell ref="L14:M14"/>
    <mergeCell ref="Q14:R14"/>
    <mergeCell ref="S14:T14"/>
    <mergeCell ref="U14:V14"/>
    <mergeCell ref="C11:D11"/>
    <mergeCell ref="H11:I11"/>
    <mergeCell ref="L11:M11"/>
    <mergeCell ref="Q11:R11"/>
    <mergeCell ref="S11:T11"/>
    <mergeCell ref="U11:V11"/>
    <mergeCell ref="C12:D12"/>
    <mergeCell ref="H12:I12"/>
    <mergeCell ref="L12:M12"/>
    <mergeCell ref="Q12:R12"/>
    <mergeCell ref="S12:T12"/>
    <mergeCell ref="U12:V12"/>
    <mergeCell ref="C9:D9"/>
    <mergeCell ref="H9:I9"/>
    <mergeCell ref="L9:M9"/>
    <mergeCell ref="Q9:R9"/>
    <mergeCell ref="S9:T9"/>
    <mergeCell ref="U9:V9"/>
    <mergeCell ref="C10:D10"/>
    <mergeCell ref="H10:I10"/>
    <mergeCell ref="L10:M10"/>
    <mergeCell ref="Q10:R10"/>
    <mergeCell ref="S10:T10"/>
    <mergeCell ref="U10:V10"/>
    <mergeCell ref="B7:B8"/>
    <mergeCell ref="C7:D8"/>
    <mergeCell ref="E7:I7"/>
    <mergeCell ref="K7:M7"/>
    <mergeCell ref="N7:N8"/>
    <mergeCell ref="O7:R7"/>
    <mergeCell ref="S7:V7"/>
    <mergeCell ref="H8:I8"/>
    <mergeCell ref="L8:M8"/>
    <mergeCell ref="Q8:R8"/>
    <mergeCell ref="S8:T8"/>
    <mergeCell ref="U8:V8"/>
    <mergeCell ref="B4:C4"/>
    <mergeCell ref="D4:E4"/>
    <mergeCell ref="F4:G4"/>
    <mergeCell ref="H4:I4"/>
    <mergeCell ref="K4:L4"/>
    <mergeCell ref="M4:N4"/>
    <mergeCell ref="O4:P4"/>
    <mergeCell ref="Q4:R4"/>
    <mergeCell ref="K5:L5"/>
    <mergeCell ref="M5:N5"/>
    <mergeCell ref="Q5:R5"/>
    <mergeCell ref="K2:L2"/>
    <mergeCell ref="M2:N2"/>
    <mergeCell ref="O2:P2"/>
    <mergeCell ref="Q2:R2"/>
    <mergeCell ref="B3:C3"/>
    <mergeCell ref="D3:I3"/>
    <mergeCell ref="K3:L3"/>
    <mergeCell ref="M3:R3"/>
    <mergeCell ref="B2:C2"/>
    <mergeCell ref="D2:E2"/>
    <mergeCell ref="F2:G2"/>
    <mergeCell ref="H2:I2"/>
  </mergeCells>
  <phoneticPr fontId="2"/>
  <conditionalFormatting sqref="G46">
    <cfRule type="cellIs" dxfId="35" priority="9" stopIfTrue="1" operator="equal">
      <formula>"買"</formula>
    </cfRule>
    <cfRule type="cellIs" dxfId="34" priority="10" stopIfTrue="1" operator="equal">
      <formula>"売"</formula>
    </cfRule>
  </conditionalFormatting>
  <conditionalFormatting sqref="G10:G11 G14:G18 G47:G108 G20:G45">
    <cfRule type="cellIs" dxfId="33" priority="11" stopIfTrue="1" operator="equal">
      <formula>"買"</formula>
    </cfRule>
    <cfRule type="cellIs" dxfId="32" priority="12" stopIfTrue="1" operator="equal">
      <formula>"売"</formula>
    </cfRule>
  </conditionalFormatting>
  <conditionalFormatting sqref="G12">
    <cfRule type="cellIs" dxfId="31" priority="7" stopIfTrue="1" operator="equal">
      <formula>"買"</formula>
    </cfRule>
    <cfRule type="cellIs" dxfId="30" priority="8" stopIfTrue="1" operator="equal">
      <formula>"売"</formula>
    </cfRule>
  </conditionalFormatting>
  <conditionalFormatting sqref="G13">
    <cfRule type="cellIs" dxfId="29" priority="5" stopIfTrue="1" operator="equal">
      <formula>"買"</formula>
    </cfRule>
    <cfRule type="cellIs" dxfId="28" priority="6" stopIfTrue="1" operator="equal">
      <formula>"売"</formula>
    </cfRule>
  </conditionalFormatting>
  <conditionalFormatting sqref="G19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9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3">
    <dataValidation type="list" allowBlank="1" showInputMessage="1" showErrorMessage="1" sqref="G9:G13 G15:G18 G20:G108" xr:uid="{00000000-0002-0000-0600-000000000000}">
      <formula1>"買,売"</formula1>
    </dataValidation>
    <dataValidation type="list" allowBlank="1" showInputMessage="1" showErrorMessage="1" promptTitle="売買" sqref="G19" xr:uid="{00000000-0002-0000-0600-000001000000}">
      <formula1>"買,売"</formula1>
    </dataValidation>
    <dataValidation type="list" allowBlank="1" showInputMessage="1" showErrorMessage="1" sqref="G14" xr:uid="{00000000-0002-0000-0600-000002000000}">
      <formula1>"売,買"</formula1>
    </dataValidation>
  </dataValidations>
  <pageMargins left="0" right="0" top="0.59055118110236227" bottom="0" header="0.31496062992125984" footer="0.31496062992125984"/>
  <pageSetup paperSize="9" scale="90" orientation="landscape" horizontalDpi="4294967293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B109"/>
  <sheetViews>
    <sheetView zoomScale="115" zoomScaleNormal="115" zoomScalePageLayoutView="115" workbookViewId="0">
      <pane ySplit="8" topLeftCell="A29" activePane="bottomLeft" state="frozen"/>
      <selection pane="bottomLeft" activeCell="AC3" sqref="AC3"/>
    </sheetView>
  </sheetViews>
  <sheetFormatPr defaultColWidth="8.77734375" defaultRowHeight="13.2" x14ac:dyDescent="0.2"/>
  <cols>
    <col min="1" max="1" width="4.44140625" customWidth="1"/>
    <col min="2" max="3" width="6.6640625" customWidth="1"/>
    <col min="4" max="4" width="3.33203125" customWidth="1"/>
    <col min="5" max="8" width="6.6640625" customWidth="1"/>
    <col min="9" max="9" width="5.77734375" customWidth="1"/>
    <col min="10" max="10" width="10.77734375" customWidth="1"/>
    <col min="11" max="12" width="6.6640625" customWidth="1"/>
    <col min="13" max="13" width="2.5546875" customWidth="1"/>
    <col min="14" max="17" width="6.6640625" customWidth="1"/>
    <col min="18" max="18" width="4.44140625" customWidth="1"/>
    <col min="19" max="19" width="6.6640625" customWidth="1"/>
    <col min="20" max="20" width="3.33203125" customWidth="1"/>
    <col min="21" max="21" width="7.21875" customWidth="1"/>
    <col min="22" max="22" width="2" customWidth="1"/>
    <col min="23" max="23" width="10.77734375" style="22" hidden="1" customWidth="1"/>
    <col min="24" max="24" width="0" hidden="1" customWidth="1"/>
    <col min="26" max="26" width="6.88671875" customWidth="1"/>
  </cols>
  <sheetData>
    <row r="2" spans="1:28" x14ac:dyDescent="0.2">
      <c r="B2" s="54" t="s">
        <v>4</v>
      </c>
      <c r="C2" s="54"/>
      <c r="D2" s="56" t="s">
        <v>38</v>
      </c>
      <c r="E2" s="56"/>
      <c r="F2" s="54" t="s">
        <v>5</v>
      </c>
      <c r="G2" s="54"/>
      <c r="H2" s="58" t="s">
        <v>60</v>
      </c>
      <c r="I2" s="58"/>
      <c r="J2" s="35"/>
      <c r="K2" s="54" t="s">
        <v>6</v>
      </c>
      <c r="L2" s="54"/>
      <c r="M2" s="55">
        <v>100000</v>
      </c>
      <c r="N2" s="56"/>
      <c r="O2" s="54" t="s">
        <v>7</v>
      </c>
      <c r="P2" s="54"/>
      <c r="Q2" s="57">
        <f>SUM(M2,D4)</f>
        <v>319321.34421444742</v>
      </c>
      <c r="R2" s="58"/>
      <c r="S2" s="1"/>
      <c r="T2" s="1"/>
      <c r="U2" s="1"/>
    </row>
    <row r="3" spans="1:28" ht="57" customHeight="1" x14ac:dyDescent="0.2">
      <c r="B3" s="54" t="s">
        <v>8</v>
      </c>
      <c r="C3" s="54"/>
      <c r="D3" s="59" t="s">
        <v>37</v>
      </c>
      <c r="E3" s="59"/>
      <c r="F3" s="59"/>
      <c r="G3" s="59"/>
      <c r="H3" s="59"/>
      <c r="I3" s="59"/>
      <c r="J3" s="36"/>
      <c r="K3" s="54" t="s">
        <v>9</v>
      </c>
      <c r="L3" s="54"/>
      <c r="M3" s="59" t="s">
        <v>51</v>
      </c>
      <c r="N3" s="60"/>
      <c r="O3" s="60"/>
      <c r="P3" s="60"/>
      <c r="Q3" s="60"/>
      <c r="R3" s="60"/>
      <c r="S3" s="1"/>
      <c r="T3" s="1"/>
    </row>
    <row r="4" spans="1:28" x14ac:dyDescent="0.2">
      <c r="B4" s="54" t="s">
        <v>10</v>
      </c>
      <c r="C4" s="54"/>
      <c r="D4" s="61">
        <f>SUM($S$9:$T$993)</f>
        <v>219321.34421444742</v>
      </c>
      <c r="E4" s="61"/>
      <c r="F4" s="54" t="s">
        <v>11</v>
      </c>
      <c r="G4" s="54"/>
      <c r="H4" s="62">
        <f>SUM($U$9:$V$108)</f>
        <v>3998.1000000000022</v>
      </c>
      <c r="I4" s="58"/>
      <c r="J4" s="35"/>
      <c r="K4" s="63" t="s">
        <v>58</v>
      </c>
      <c r="L4" s="63"/>
      <c r="M4" s="57" t="e">
        <f>AA8/AB8</f>
        <v>#DIV/0!</v>
      </c>
      <c r="N4" s="57"/>
      <c r="O4" s="63" t="s">
        <v>50</v>
      </c>
      <c r="P4" s="63"/>
      <c r="Q4" s="64">
        <f>MAX(Z:Z)</f>
        <v>3.0000000000000027E-2</v>
      </c>
      <c r="R4" s="64"/>
      <c r="S4" s="1"/>
      <c r="T4" s="1"/>
      <c r="U4" s="1"/>
    </row>
    <row r="5" spans="1:28" x14ac:dyDescent="0.2">
      <c r="B5" s="28" t="s">
        <v>14</v>
      </c>
      <c r="C5" s="2">
        <f>COUNTIF($S$9:$S$990,"&gt;0")</f>
        <v>28</v>
      </c>
      <c r="D5" s="27" t="s">
        <v>15</v>
      </c>
      <c r="E5" s="15">
        <f>COUNTIF($S$9:$S$990,"&lt;0")</f>
        <v>2</v>
      </c>
      <c r="F5" s="27" t="s">
        <v>16</v>
      </c>
      <c r="G5" s="2">
        <f>COUNTIF($S$9:$S$990,"=0")</f>
        <v>0</v>
      </c>
      <c r="H5" s="27" t="s">
        <v>17</v>
      </c>
      <c r="I5" s="3">
        <f>C5/SUM(C5,E5,G5)</f>
        <v>0.93333333333333335</v>
      </c>
      <c r="J5" s="38"/>
      <c r="K5" s="65" t="s">
        <v>18</v>
      </c>
      <c r="L5" s="54"/>
      <c r="M5" s="66">
        <f>MAX(W9:W993)</f>
        <v>9</v>
      </c>
      <c r="N5" s="67"/>
      <c r="O5" s="17" t="s">
        <v>19</v>
      </c>
      <c r="P5" s="9"/>
      <c r="Q5" s="66">
        <f>MAX(X9:X993)</f>
        <v>1</v>
      </c>
      <c r="R5" s="67"/>
      <c r="S5" s="1"/>
      <c r="T5" s="1"/>
      <c r="U5" s="1"/>
    </row>
    <row r="6" spans="1:28" x14ac:dyDescent="0.2">
      <c r="B6" s="11"/>
      <c r="C6" s="13"/>
      <c r="D6" s="14"/>
      <c r="E6" s="10"/>
      <c r="F6" s="11"/>
      <c r="G6" s="10"/>
      <c r="H6" s="11"/>
      <c r="I6" s="16"/>
      <c r="J6" s="16"/>
      <c r="K6" s="11"/>
      <c r="L6" s="11"/>
      <c r="M6" s="10"/>
      <c r="N6" s="32" t="s">
        <v>56</v>
      </c>
      <c r="O6" s="12"/>
      <c r="P6" s="12"/>
      <c r="Q6" s="10"/>
      <c r="R6" s="7"/>
      <c r="S6" s="1"/>
      <c r="T6" s="1"/>
      <c r="U6" s="1"/>
    </row>
    <row r="7" spans="1:28" x14ac:dyDescent="0.2">
      <c r="B7" s="68" t="s">
        <v>20</v>
      </c>
      <c r="C7" s="70" t="s">
        <v>21</v>
      </c>
      <c r="D7" s="71"/>
      <c r="E7" s="74" t="s">
        <v>22</v>
      </c>
      <c r="F7" s="75"/>
      <c r="G7" s="75"/>
      <c r="H7" s="75"/>
      <c r="I7" s="76"/>
      <c r="J7" s="39"/>
      <c r="K7" s="77"/>
      <c r="L7" s="78"/>
      <c r="M7" s="79"/>
      <c r="N7" s="80" t="s">
        <v>24</v>
      </c>
      <c r="O7" s="81" t="s">
        <v>25</v>
      </c>
      <c r="P7" s="82"/>
      <c r="Q7" s="82"/>
      <c r="R7" s="83"/>
      <c r="S7" s="84" t="s">
        <v>26</v>
      </c>
      <c r="T7" s="84"/>
      <c r="U7" s="84"/>
      <c r="V7" s="84"/>
    </row>
    <row r="8" spans="1:28" x14ac:dyDescent="0.2">
      <c r="B8" s="69"/>
      <c r="C8" s="72"/>
      <c r="D8" s="73"/>
      <c r="E8" s="18" t="s">
        <v>27</v>
      </c>
      <c r="F8" s="18" t="s">
        <v>28</v>
      </c>
      <c r="G8" s="18" t="s">
        <v>29</v>
      </c>
      <c r="H8" s="85" t="s">
        <v>30</v>
      </c>
      <c r="I8" s="76"/>
      <c r="J8" s="34" t="s">
        <v>59</v>
      </c>
      <c r="K8" s="4" t="s">
        <v>31</v>
      </c>
      <c r="L8" s="86" t="s">
        <v>32</v>
      </c>
      <c r="M8" s="79"/>
      <c r="N8" s="80"/>
      <c r="O8" s="5" t="s">
        <v>27</v>
      </c>
      <c r="P8" s="5" t="s">
        <v>28</v>
      </c>
      <c r="Q8" s="87" t="s">
        <v>30</v>
      </c>
      <c r="R8" s="83"/>
      <c r="S8" s="84" t="s">
        <v>33</v>
      </c>
      <c r="T8" s="84"/>
      <c r="U8" s="84" t="s">
        <v>31</v>
      </c>
      <c r="V8" s="84"/>
      <c r="Z8" t="s">
        <v>49</v>
      </c>
    </row>
    <row r="9" spans="1:28" x14ac:dyDescent="0.2">
      <c r="A9" s="48" t="s">
        <v>61</v>
      </c>
      <c r="B9" s="29">
        <v>51</v>
      </c>
      <c r="C9" s="88">
        <f>M2</f>
        <v>100000</v>
      </c>
      <c r="D9" s="88"/>
      <c r="E9" s="29">
        <v>2010</v>
      </c>
      <c r="F9" s="8">
        <v>43849</v>
      </c>
      <c r="G9" s="29" t="s">
        <v>2</v>
      </c>
      <c r="H9" s="89">
        <v>1.4309000000000001</v>
      </c>
      <c r="I9" s="89"/>
      <c r="J9" s="33">
        <v>1.44089</v>
      </c>
      <c r="K9" s="43">
        <f>(J9-H9)*10000</f>
        <v>99.899999999999437</v>
      </c>
      <c r="L9" s="90">
        <f>C9*0.03</f>
        <v>3000</v>
      </c>
      <c r="M9" s="91"/>
      <c r="N9" s="6">
        <f>IF(K9="","",(L9/K9)/LOOKUP(RIGHT($D$2,3),定数!$A$6:$A$13,定数!$B$6:$B$13))</f>
        <v>0.25025025025025166</v>
      </c>
      <c r="O9" s="29">
        <v>2010</v>
      </c>
      <c r="P9" s="8">
        <v>43849</v>
      </c>
      <c r="Q9" s="89">
        <v>1.4161999999999999</v>
      </c>
      <c r="R9" s="89"/>
      <c r="S9" s="93">
        <f>IF(Q9="","",U9*N9*LOOKUP(RIGHT($D$2,3),定数!$A$6:$A$13,定数!$B$6:$B$13))</f>
        <v>4414.4144144144866</v>
      </c>
      <c r="T9" s="93"/>
      <c r="U9" s="94">
        <f>IF(Q9="","",IF(G9="買",(Q9-H9),(H9-Q9))*IF(RIGHT($D$2,3)="JPY",100,10000))</f>
        <v>147.00000000000156</v>
      </c>
      <c r="V9" s="94"/>
      <c r="W9" s="1">
        <f>IF(U9&lt;&gt;"",IF(U9&gt;0,1+W8,0),"")</f>
        <v>1</v>
      </c>
      <c r="X9">
        <f>IF(U9&lt;&gt;"",IF(U9&lt;0,1+X8,0),"")</f>
        <v>0</v>
      </c>
      <c r="AA9">
        <f>IF(S9&gt;0,S9,"")</f>
        <v>4414.4144144144866</v>
      </c>
      <c r="AB9" t="str">
        <f>IF(S9&lt;0,S9,"")</f>
        <v/>
      </c>
    </row>
    <row r="10" spans="1:28" x14ac:dyDescent="0.2">
      <c r="B10" s="29">
        <f>B9+1</f>
        <v>52</v>
      </c>
      <c r="C10" s="88">
        <f t="shared" ref="C10:C73" si="0">IF(S9="","",C9+S9)</f>
        <v>104414.41441441448</v>
      </c>
      <c r="D10" s="88"/>
      <c r="E10" s="29">
        <v>2010</v>
      </c>
      <c r="F10" s="8">
        <v>43858</v>
      </c>
      <c r="G10" s="29" t="s">
        <v>2</v>
      </c>
      <c r="H10" s="92">
        <v>1.3997299999999999</v>
      </c>
      <c r="I10" s="92"/>
      <c r="J10" s="33">
        <v>1.4051199999999999</v>
      </c>
      <c r="K10" s="43">
        <f>(J10-H10)*10000</f>
        <v>53.900000000000063</v>
      </c>
      <c r="L10" s="90">
        <f t="shared" ref="L10" si="1">C10*0.03</f>
        <v>3132.4324324324343</v>
      </c>
      <c r="M10" s="91"/>
      <c r="N10" s="6">
        <f>IF(K10="","",(L10/K10)/LOOKUP(RIGHT($D$2,3),定数!$A$6:$A$13,定数!$B$6:$B$13))</f>
        <v>0.4842969128683412</v>
      </c>
      <c r="O10" s="29">
        <v>2010</v>
      </c>
      <c r="P10" s="8">
        <v>43858</v>
      </c>
      <c r="Q10" s="92">
        <v>1.39185</v>
      </c>
      <c r="R10" s="92"/>
      <c r="S10" s="93">
        <f>IF(Q10="","",U10*N10*LOOKUP(RIGHT($D$2,3),定数!$A$6:$A$13,定数!$B$6:$B$13))</f>
        <v>4579.5116080829685</v>
      </c>
      <c r="T10" s="93"/>
      <c r="U10" s="94">
        <f>IF(Q10="","",IF(G10="買",(Q10-H10),(H10-Q10))*IF(RIGHT($D$2,3)="JPY",100,10000))</f>
        <v>78.799999999998875</v>
      </c>
      <c r="V10" s="94"/>
      <c r="W10" s="22">
        <f t="shared" ref="W10:W22" si="2">IF(U10&lt;&gt;"",IF(U10&gt;0,1+W9,0),"")</f>
        <v>2</v>
      </c>
      <c r="X10">
        <f t="shared" ref="X10:X73" si="3">IF(U10&lt;&gt;"",IF(U10&lt;0,1+X9,0),"")</f>
        <v>0</v>
      </c>
      <c r="Y10" s="30">
        <f>IF(C10&lt;&gt;"",MAX(C10,C9),"")</f>
        <v>104414.41441441448</v>
      </c>
      <c r="AA10">
        <f t="shared" ref="AA10:AA73" si="4">IF(S10&gt;0,S10,"")</f>
        <v>4579.5116080829685</v>
      </c>
      <c r="AB10" t="str">
        <f t="shared" ref="AB10:AB73" si="5">IF(S10&lt;0,S10,"")</f>
        <v/>
      </c>
    </row>
    <row r="11" spans="1:28" x14ac:dyDescent="0.2">
      <c r="A11" s="48" t="s">
        <v>61</v>
      </c>
      <c r="B11" s="41">
        <f t="shared" ref="B11:B74" si="6">B10+1</f>
        <v>53</v>
      </c>
      <c r="C11" s="88">
        <f t="shared" si="0"/>
        <v>108993.92602249744</v>
      </c>
      <c r="D11" s="88"/>
      <c r="E11" s="29">
        <v>2010</v>
      </c>
      <c r="F11" s="8">
        <v>43964</v>
      </c>
      <c r="G11" s="29" t="s">
        <v>2</v>
      </c>
      <c r="H11" s="92">
        <v>1.25623</v>
      </c>
      <c r="I11" s="92"/>
      <c r="J11" s="42">
        <v>1.2682</v>
      </c>
      <c r="K11" s="43">
        <f>(J11-H11)*10000</f>
        <v>119.70000000000036</v>
      </c>
      <c r="L11" s="90">
        <f t="shared" ref="L11:L28" si="7">C11*0.03</f>
        <v>3269.8177806749231</v>
      </c>
      <c r="M11" s="91"/>
      <c r="N11" s="6">
        <f>IF(K11="","",(L11/K11)/LOOKUP(RIGHT($D$2,3),定数!$A$6:$A$13,定数!$B$6:$B$13))</f>
        <v>0.22763977866018612</v>
      </c>
      <c r="O11" s="29">
        <v>2010</v>
      </c>
      <c r="P11" s="8">
        <v>43964</v>
      </c>
      <c r="Q11" s="92">
        <v>1.2387900000000001</v>
      </c>
      <c r="R11" s="92"/>
      <c r="S11" s="93">
        <f>IF(Q11="","",U11*N11*LOOKUP(RIGHT($D$2,3),定数!$A$6:$A$13,定数!$B$6:$B$13))</f>
        <v>4764.045287800348</v>
      </c>
      <c r="T11" s="93"/>
      <c r="U11" s="94">
        <f>IF(Q11="","",IF(G11="買",(Q11-H11),(H11-Q11))*IF(RIGHT($D$2,3)="JPY",100,10000))</f>
        <v>174.39999999999901</v>
      </c>
      <c r="V11" s="94"/>
      <c r="W11" s="22">
        <f t="shared" si="2"/>
        <v>3</v>
      </c>
      <c r="X11">
        <f t="shared" si="3"/>
        <v>0</v>
      </c>
      <c r="Y11" s="30">
        <f>IF(C11&lt;&gt;"",MAX(Y10,C11),"")</f>
        <v>108993.92602249744</v>
      </c>
      <c r="Z11" s="31">
        <f>IF(Y11&lt;&gt;"",1-(C11/Y11),"")</f>
        <v>0</v>
      </c>
      <c r="AA11">
        <f t="shared" si="4"/>
        <v>4764.045287800348</v>
      </c>
      <c r="AB11" t="str">
        <f t="shared" si="5"/>
        <v/>
      </c>
    </row>
    <row r="12" spans="1:28" x14ac:dyDescent="0.2">
      <c r="B12" s="41">
        <f t="shared" si="6"/>
        <v>54</v>
      </c>
      <c r="C12" s="88">
        <f t="shared" si="0"/>
        <v>113757.97131029778</v>
      </c>
      <c r="D12" s="88"/>
      <c r="E12" s="29">
        <v>2010</v>
      </c>
      <c r="F12" s="8">
        <v>44039</v>
      </c>
      <c r="G12" s="29" t="s">
        <v>3</v>
      </c>
      <c r="H12" s="89">
        <v>1.3008999999999999</v>
      </c>
      <c r="I12" s="89"/>
      <c r="J12" s="45">
        <v>1.2951999999999999</v>
      </c>
      <c r="K12" s="43">
        <f t="shared" ref="K12:K18" si="8">(H12-J12)*10000</f>
        <v>57.000000000000384</v>
      </c>
      <c r="L12" s="90">
        <f t="shared" si="7"/>
        <v>3412.7391393089333</v>
      </c>
      <c r="M12" s="91"/>
      <c r="N12" s="6">
        <f>IF(K12="","",(L12/K12)/LOOKUP(RIGHT($D$2,3),定数!$A$6:$A$13,定数!$B$6:$B$13))</f>
        <v>0.49893847065919744</v>
      </c>
      <c r="O12" s="29">
        <v>2010</v>
      </c>
      <c r="P12" s="8">
        <v>43993</v>
      </c>
      <c r="Q12" s="89">
        <v>1.3090999999999999</v>
      </c>
      <c r="R12" s="89"/>
      <c r="S12" s="93">
        <f>IF(Q12="","",U12*N12*LOOKUP(RIGHT($D$2,3),定数!$A$6:$A$13,定数!$B$6:$B$13))</f>
        <v>4909.5545512864946</v>
      </c>
      <c r="T12" s="93"/>
      <c r="U12" s="94">
        <f t="shared" ref="U12:U75" si="9">IF(Q12="","",IF(G12="買",(Q12-H12),(H12-Q12))*IF(RIGHT($D$2,3)="JPY",100,10000))</f>
        <v>81.999999999999858</v>
      </c>
      <c r="V12" s="94"/>
      <c r="W12" s="22">
        <f t="shared" si="2"/>
        <v>4</v>
      </c>
      <c r="X12">
        <f t="shared" si="3"/>
        <v>0</v>
      </c>
      <c r="Y12" s="30">
        <f t="shared" ref="Y12:Y75" si="10">IF(C12&lt;&gt;"",MAX(Y11,C12),"")</f>
        <v>113757.97131029778</v>
      </c>
      <c r="Z12" s="31">
        <f t="shared" ref="Z12:Z75" si="11">IF(Y12&lt;&gt;"",1-(C12/Y12),"")</f>
        <v>0</v>
      </c>
      <c r="AA12">
        <f t="shared" si="4"/>
        <v>4909.5545512864946</v>
      </c>
      <c r="AB12" t="str">
        <f t="shared" si="5"/>
        <v/>
      </c>
    </row>
    <row r="13" spans="1:28" x14ac:dyDescent="0.2">
      <c r="A13" s="48" t="s">
        <v>61</v>
      </c>
      <c r="B13" s="41">
        <f t="shared" si="6"/>
        <v>55</v>
      </c>
      <c r="C13" s="88">
        <f t="shared" si="0"/>
        <v>118667.52586158428</v>
      </c>
      <c r="D13" s="88"/>
      <c r="E13" s="29">
        <v>2010</v>
      </c>
      <c r="F13" s="8">
        <v>44090</v>
      </c>
      <c r="G13" s="29" t="s">
        <v>3</v>
      </c>
      <c r="H13" s="92">
        <v>1.30829</v>
      </c>
      <c r="I13" s="92"/>
      <c r="J13" s="33">
        <v>1.29759</v>
      </c>
      <c r="K13" s="43">
        <f t="shared" si="8"/>
        <v>106.99999999999932</v>
      </c>
      <c r="L13" s="90">
        <f t="shared" si="7"/>
        <v>3560.0257758475282</v>
      </c>
      <c r="M13" s="91"/>
      <c r="N13" s="6">
        <f>IF(K13="","",(L13/K13)/LOOKUP(RIGHT($D$2,3),定数!$A$6:$A$13,定数!$B$6:$B$13))</f>
        <v>0.27726057444295565</v>
      </c>
      <c r="O13" s="29">
        <v>2010</v>
      </c>
      <c r="P13" s="8">
        <v>44090</v>
      </c>
      <c r="Q13" s="92">
        <v>1.3242499999999999</v>
      </c>
      <c r="R13" s="92"/>
      <c r="S13" s="93">
        <f>IF(Q13="","",U13*N13*LOOKUP(RIGHT($D$2,3),定数!$A$6:$A$13,定数!$B$6:$B$13))</f>
        <v>5310.0945217314784</v>
      </c>
      <c r="T13" s="93"/>
      <c r="U13" s="94">
        <f t="shared" si="9"/>
        <v>159.59999999999974</v>
      </c>
      <c r="V13" s="94"/>
      <c r="W13" s="22">
        <f t="shared" si="2"/>
        <v>5</v>
      </c>
      <c r="X13">
        <f t="shared" si="3"/>
        <v>0</v>
      </c>
      <c r="Y13" s="30">
        <f t="shared" si="10"/>
        <v>118667.52586158428</v>
      </c>
      <c r="Z13" s="31">
        <f t="shared" si="11"/>
        <v>0</v>
      </c>
      <c r="AA13">
        <f t="shared" si="4"/>
        <v>5310.0945217314784</v>
      </c>
      <c r="AB13" t="str">
        <f t="shared" si="5"/>
        <v/>
      </c>
    </row>
    <row r="14" spans="1:28" x14ac:dyDescent="0.2">
      <c r="B14" s="41">
        <f t="shared" si="6"/>
        <v>56</v>
      </c>
      <c r="C14" s="88">
        <f t="shared" si="0"/>
        <v>123977.62038331575</v>
      </c>
      <c r="D14" s="88"/>
      <c r="E14" s="29">
        <v>2010</v>
      </c>
      <c r="F14" s="8">
        <v>44102</v>
      </c>
      <c r="G14" s="29" t="s">
        <v>3</v>
      </c>
      <c r="H14" s="92">
        <v>1.3490899999999999</v>
      </c>
      <c r="I14" s="92"/>
      <c r="J14" s="33">
        <v>1.33815</v>
      </c>
      <c r="K14" s="43">
        <f t="shared" si="8"/>
        <v>109.39999999999949</v>
      </c>
      <c r="L14" s="90">
        <f t="shared" si="7"/>
        <v>3719.3286114994721</v>
      </c>
      <c r="M14" s="91"/>
      <c r="N14" s="6">
        <f>IF(K14="","",(L14/K14)/LOOKUP(RIGHT($D$2,3),定数!$A$6:$A$13,定数!$B$6:$B$13))</f>
        <v>0.28331266083938828</v>
      </c>
      <c r="O14" s="29">
        <v>2010</v>
      </c>
      <c r="P14" s="8">
        <v>44102</v>
      </c>
      <c r="Q14" s="92">
        <v>1.36558</v>
      </c>
      <c r="R14" s="92"/>
      <c r="S14" s="93">
        <f>IF(Q14="","",U14*N14*LOOKUP(RIGHT($D$2,3),定数!$A$6:$A$13,定数!$B$6:$B$13))</f>
        <v>5606.1909326898549</v>
      </c>
      <c r="T14" s="93"/>
      <c r="U14" s="94">
        <f t="shared" si="9"/>
        <v>164.90000000000117</v>
      </c>
      <c r="V14" s="94"/>
      <c r="W14" s="22">
        <f t="shared" si="2"/>
        <v>6</v>
      </c>
      <c r="X14">
        <f t="shared" si="3"/>
        <v>0</v>
      </c>
      <c r="Y14" s="30">
        <f t="shared" si="10"/>
        <v>123977.62038331575</v>
      </c>
      <c r="Z14" s="31">
        <f t="shared" si="11"/>
        <v>0</v>
      </c>
      <c r="AA14">
        <f t="shared" si="4"/>
        <v>5606.1909326898549</v>
      </c>
      <c r="AB14" t="str">
        <f t="shared" si="5"/>
        <v/>
      </c>
    </row>
    <row r="15" spans="1:28" x14ac:dyDescent="0.2">
      <c r="A15" s="48" t="s">
        <v>61</v>
      </c>
      <c r="B15" s="41">
        <f t="shared" si="6"/>
        <v>57</v>
      </c>
      <c r="C15" s="88">
        <f t="shared" si="0"/>
        <v>129583.81131600561</v>
      </c>
      <c r="D15" s="88"/>
      <c r="E15" s="29">
        <v>2010</v>
      </c>
      <c r="F15" s="8">
        <v>44102</v>
      </c>
      <c r="G15" s="29" t="s">
        <v>3</v>
      </c>
      <c r="H15" s="92">
        <v>1.3596299999999999</v>
      </c>
      <c r="I15" s="92"/>
      <c r="J15" s="33">
        <v>1.3441799999999999</v>
      </c>
      <c r="K15" s="43">
        <f t="shared" si="8"/>
        <v>154.49999999999963</v>
      </c>
      <c r="L15" s="90">
        <f t="shared" si="7"/>
        <v>3887.514339480168</v>
      </c>
      <c r="M15" s="91"/>
      <c r="N15" s="6">
        <f>IF(K15="","",(L15/K15)/LOOKUP(RIGHT($D$2,3),定数!$A$6:$A$13,定数!$B$6:$B$13))</f>
        <v>0.20968254258253385</v>
      </c>
      <c r="O15" s="29">
        <v>2010</v>
      </c>
      <c r="P15" s="8">
        <v>44102</v>
      </c>
      <c r="Q15" s="89">
        <v>1.3822000000000001</v>
      </c>
      <c r="R15" s="89"/>
      <c r="S15" s="93">
        <f>IF(Q15="","",U15*N15*LOOKUP(RIGHT($D$2,3),定数!$A$6:$A$13,定数!$B$6:$B$13))</f>
        <v>5679.0419833053975</v>
      </c>
      <c r="T15" s="93"/>
      <c r="U15" s="94">
        <f t="shared" si="9"/>
        <v>225.70000000000201</v>
      </c>
      <c r="V15" s="94"/>
      <c r="W15" s="22">
        <f t="shared" si="2"/>
        <v>7</v>
      </c>
      <c r="X15">
        <f t="shared" si="3"/>
        <v>0</v>
      </c>
      <c r="Y15" s="30">
        <f t="shared" si="10"/>
        <v>129583.81131600561</v>
      </c>
      <c r="Z15" s="31">
        <f t="shared" si="11"/>
        <v>0</v>
      </c>
      <c r="AA15">
        <f t="shared" si="4"/>
        <v>5679.0419833053975</v>
      </c>
      <c r="AB15" t="str">
        <f t="shared" si="5"/>
        <v/>
      </c>
    </row>
    <row r="16" spans="1:28" x14ac:dyDescent="0.2">
      <c r="A16" s="48" t="s">
        <v>61</v>
      </c>
      <c r="B16" s="41">
        <f t="shared" si="6"/>
        <v>58</v>
      </c>
      <c r="C16" s="88">
        <f t="shared" si="0"/>
        <v>135262.85329931101</v>
      </c>
      <c r="D16" s="88"/>
      <c r="E16" s="29">
        <v>2010</v>
      </c>
      <c r="F16" s="8">
        <v>44104</v>
      </c>
      <c r="G16" s="29" t="s">
        <v>3</v>
      </c>
      <c r="H16" s="92">
        <v>1.36727</v>
      </c>
      <c r="I16" s="92"/>
      <c r="J16" s="50">
        <v>1.3559300000000001</v>
      </c>
      <c r="K16" s="43">
        <f t="shared" si="8"/>
        <v>113.39999999999905</v>
      </c>
      <c r="L16" s="90">
        <f t="shared" si="7"/>
        <v>4057.8855989793301</v>
      </c>
      <c r="M16" s="91"/>
      <c r="N16" s="6">
        <f>IF(K16="","",(L16/K16)/LOOKUP(RIGHT($D$2,3),定数!$A$6:$A$13,定数!$B$6:$B$13))</f>
        <v>0.29819853020130538</v>
      </c>
      <c r="O16" s="29">
        <v>2010</v>
      </c>
      <c r="P16" s="8">
        <v>44104</v>
      </c>
      <c r="Q16" s="92">
        <v>1.3843099999999999</v>
      </c>
      <c r="R16" s="92"/>
      <c r="S16" s="93">
        <f>IF(Q16="","",U16*N16*LOOKUP(RIGHT($D$2,3),定数!$A$6:$A$13,定数!$B$6:$B$13))</f>
        <v>6097.5635455562724</v>
      </c>
      <c r="T16" s="93"/>
      <c r="U16" s="94">
        <f t="shared" si="9"/>
        <v>170.39999999999944</v>
      </c>
      <c r="V16" s="94"/>
      <c r="W16" s="22">
        <f t="shared" si="2"/>
        <v>8</v>
      </c>
      <c r="X16">
        <f t="shared" si="3"/>
        <v>0</v>
      </c>
      <c r="Y16" s="30">
        <f t="shared" si="10"/>
        <v>135262.85329931101</v>
      </c>
      <c r="Z16" s="31">
        <f t="shared" si="11"/>
        <v>0</v>
      </c>
      <c r="AA16">
        <f t="shared" si="4"/>
        <v>6097.5635455562724</v>
      </c>
      <c r="AB16" t="str">
        <f t="shared" si="5"/>
        <v/>
      </c>
    </row>
    <row r="17" spans="1:28" x14ac:dyDescent="0.2">
      <c r="A17" s="48" t="s">
        <v>61</v>
      </c>
      <c r="B17" s="41">
        <f t="shared" si="6"/>
        <v>59</v>
      </c>
      <c r="C17" s="88">
        <f t="shared" si="0"/>
        <v>141360.41684486729</v>
      </c>
      <c r="D17" s="88"/>
      <c r="E17" s="29">
        <v>2010</v>
      </c>
      <c r="F17" s="8">
        <v>44105</v>
      </c>
      <c r="G17" s="29" t="s">
        <v>3</v>
      </c>
      <c r="H17" s="92">
        <v>1.3763099999999999</v>
      </c>
      <c r="I17" s="92"/>
      <c r="J17" s="33">
        <v>1.36267</v>
      </c>
      <c r="K17" s="43">
        <f t="shared" si="8"/>
        <v>136.39999999999876</v>
      </c>
      <c r="L17" s="90">
        <f t="shared" si="7"/>
        <v>4240.812505346018</v>
      </c>
      <c r="M17" s="91"/>
      <c r="N17" s="6">
        <f>IF(K17="","",(L17/K17)/LOOKUP(RIGHT($D$2,3),定数!$A$6:$A$13,定数!$B$6:$B$13))</f>
        <v>0.25909167310276499</v>
      </c>
      <c r="O17" s="29">
        <v>2010</v>
      </c>
      <c r="P17" s="8">
        <v>44105</v>
      </c>
      <c r="Q17" s="92">
        <v>1.39615</v>
      </c>
      <c r="R17" s="92"/>
      <c r="S17" s="93">
        <f>IF(Q17="","",U17*N17*LOOKUP(RIGHT($D$2,3),定数!$A$6:$A$13,定数!$B$6:$B$13))</f>
        <v>6168.4545532306538</v>
      </c>
      <c r="T17" s="93"/>
      <c r="U17" s="94">
        <f t="shared" si="9"/>
        <v>198.4000000000008</v>
      </c>
      <c r="V17" s="94"/>
      <c r="W17" s="22">
        <f t="shared" si="2"/>
        <v>9</v>
      </c>
      <c r="X17">
        <f t="shared" si="3"/>
        <v>0</v>
      </c>
      <c r="Y17" s="30">
        <f t="shared" si="10"/>
        <v>141360.41684486729</v>
      </c>
      <c r="Z17" s="31">
        <f t="shared" si="11"/>
        <v>0</v>
      </c>
      <c r="AA17">
        <f t="shared" si="4"/>
        <v>6168.4545532306538</v>
      </c>
      <c r="AB17" t="str">
        <f t="shared" si="5"/>
        <v/>
      </c>
    </row>
    <row r="18" spans="1:28" x14ac:dyDescent="0.2">
      <c r="B18" s="41">
        <f t="shared" si="6"/>
        <v>60</v>
      </c>
      <c r="C18" s="88">
        <f t="shared" si="0"/>
        <v>147528.87139809795</v>
      </c>
      <c r="D18" s="88"/>
      <c r="E18" s="29">
        <v>2010</v>
      </c>
      <c r="F18" s="8">
        <v>44110</v>
      </c>
      <c r="G18" s="29" t="s">
        <v>3</v>
      </c>
      <c r="H18" s="92">
        <v>1.3882099999999999</v>
      </c>
      <c r="I18" s="92"/>
      <c r="J18" s="33">
        <v>1.3799699999999999</v>
      </c>
      <c r="K18" s="43">
        <f t="shared" si="8"/>
        <v>82.400000000000247</v>
      </c>
      <c r="L18" s="90">
        <f t="shared" si="7"/>
        <v>4425.8661419429382</v>
      </c>
      <c r="M18" s="91"/>
      <c r="N18" s="6">
        <f>IF(K18="","",(L18/K18)/LOOKUP(RIGHT($D$2,3),定数!$A$6:$A$13,定数!$B$6:$B$13))</f>
        <v>0.44759973118354818</v>
      </c>
      <c r="O18" s="29">
        <v>2010</v>
      </c>
      <c r="P18" s="8">
        <v>44110</v>
      </c>
      <c r="Q18" s="92">
        <v>1.3799699999999999</v>
      </c>
      <c r="R18" s="92"/>
      <c r="S18" s="93">
        <f>IF(Q18="","",U18*N18*LOOKUP(RIGHT($D$2,3),定数!$A$6:$A$13,定数!$B$6:$B$13))</f>
        <v>-4425.8661419429372</v>
      </c>
      <c r="T18" s="93"/>
      <c r="U18" s="94">
        <f t="shared" si="9"/>
        <v>-82.400000000000247</v>
      </c>
      <c r="V18" s="94"/>
      <c r="W18" s="22">
        <f t="shared" si="2"/>
        <v>0</v>
      </c>
      <c r="X18">
        <f t="shared" si="3"/>
        <v>1</v>
      </c>
      <c r="Y18" s="30">
        <f t="shared" si="10"/>
        <v>147528.87139809795</v>
      </c>
      <c r="Z18" s="31">
        <f t="shared" si="11"/>
        <v>0</v>
      </c>
      <c r="AA18" t="str">
        <f t="shared" si="4"/>
        <v/>
      </c>
      <c r="AB18">
        <f t="shared" si="5"/>
        <v>-4425.8661419429372</v>
      </c>
    </row>
    <row r="19" spans="1:28" x14ac:dyDescent="0.2">
      <c r="B19" s="41">
        <f t="shared" si="6"/>
        <v>61</v>
      </c>
      <c r="C19" s="88">
        <f t="shared" si="0"/>
        <v>143103.00525615501</v>
      </c>
      <c r="D19" s="88"/>
      <c r="E19" s="29">
        <v>2010</v>
      </c>
      <c r="F19" s="8">
        <v>44122</v>
      </c>
      <c r="G19" s="29" t="s">
        <v>2</v>
      </c>
      <c r="H19" s="92">
        <v>1.3930499999999999</v>
      </c>
      <c r="I19" s="92"/>
      <c r="J19" s="33">
        <v>1.40011</v>
      </c>
      <c r="K19" s="41">
        <f>(J19-H19)*10000</f>
        <v>70.600000000000662</v>
      </c>
      <c r="L19" s="90">
        <f t="shared" si="7"/>
        <v>4293.09015768465</v>
      </c>
      <c r="M19" s="91"/>
      <c r="N19" s="6">
        <f>IF(K19="","",(L19/K19)/LOOKUP(RIGHT($D$2,3),定数!$A$6:$A$13,定数!$B$6:$B$13))</f>
        <v>0.50673868716768289</v>
      </c>
      <c r="O19" s="29">
        <v>2010</v>
      </c>
      <c r="P19" s="8">
        <v>44122</v>
      </c>
      <c r="Q19" s="92">
        <v>1.3797600000000001</v>
      </c>
      <c r="R19" s="92"/>
      <c r="S19" s="93">
        <f>IF(Q19="","",U19*N19*LOOKUP(RIGHT($D$2,3),定数!$A$6:$A$13,定数!$B$6:$B$13))</f>
        <v>8081.468582950085</v>
      </c>
      <c r="T19" s="93"/>
      <c r="U19" s="94">
        <f t="shared" si="9"/>
        <v>132.89999999999802</v>
      </c>
      <c r="V19" s="94"/>
      <c r="W19" s="22">
        <f t="shared" si="2"/>
        <v>1</v>
      </c>
      <c r="X19">
        <f t="shared" si="3"/>
        <v>0</v>
      </c>
      <c r="Y19" s="30">
        <f t="shared" si="10"/>
        <v>147528.87139809795</v>
      </c>
      <c r="Z19" s="31">
        <f t="shared" si="11"/>
        <v>3.0000000000000027E-2</v>
      </c>
      <c r="AA19">
        <f t="shared" si="4"/>
        <v>8081.468582950085</v>
      </c>
      <c r="AB19" t="str">
        <f t="shared" si="5"/>
        <v/>
      </c>
    </row>
    <row r="20" spans="1:28" x14ac:dyDescent="0.2">
      <c r="A20" s="48" t="s">
        <v>61</v>
      </c>
      <c r="B20" s="41">
        <f t="shared" si="6"/>
        <v>62</v>
      </c>
      <c r="C20" s="88">
        <f t="shared" si="0"/>
        <v>151184.47383910511</v>
      </c>
      <c r="D20" s="88"/>
      <c r="E20" s="29">
        <v>2010</v>
      </c>
      <c r="F20" s="8">
        <v>44144</v>
      </c>
      <c r="G20" s="29" t="s">
        <v>2</v>
      </c>
      <c r="H20" s="92">
        <v>1.3813299999999999</v>
      </c>
      <c r="I20" s="92"/>
      <c r="J20" s="33">
        <v>1.3972599999999999</v>
      </c>
      <c r="K20" s="41">
        <f>(J20-H20)*10000</f>
        <v>159.30000000000001</v>
      </c>
      <c r="L20" s="90">
        <f t="shared" si="7"/>
        <v>4535.5342151731529</v>
      </c>
      <c r="M20" s="91"/>
      <c r="N20" s="6">
        <f>IF(K20="","",(L20/K20)/LOOKUP(RIGHT($D$2,3),定数!$A$6:$A$13,定数!$B$6:$B$13))</f>
        <v>0.23726376936457169</v>
      </c>
      <c r="O20" s="29">
        <v>2010</v>
      </c>
      <c r="P20" s="8">
        <v>44144</v>
      </c>
      <c r="Q20" s="92">
        <v>1.35745</v>
      </c>
      <c r="R20" s="92"/>
      <c r="S20" s="93">
        <f>IF(Q20="","",U20*N20*LOOKUP(RIGHT($D$2,3),定数!$A$6:$A$13,定数!$B$6:$B$13))</f>
        <v>6799.0305749111385</v>
      </c>
      <c r="T20" s="93"/>
      <c r="U20" s="94">
        <f t="shared" si="9"/>
        <v>238.79999999999902</v>
      </c>
      <c r="V20" s="94"/>
      <c r="W20" s="22">
        <f t="shared" si="2"/>
        <v>2</v>
      </c>
      <c r="X20">
        <f t="shared" si="3"/>
        <v>0</v>
      </c>
      <c r="Y20" s="30">
        <f t="shared" si="10"/>
        <v>151184.47383910511</v>
      </c>
      <c r="Z20" s="31">
        <f t="shared" si="11"/>
        <v>0</v>
      </c>
      <c r="AA20">
        <f t="shared" si="4"/>
        <v>6799.0305749111385</v>
      </c>
      <c r="AB20" t="str">
        <f t="shared" si="5"/>
        <v/>
      </c>
    </row>
    <row r="21" spans="1:28" x14ac:dyDescent="0.2">
      <c r="B21" s="41">
        <f t="shared" si="6"/>
        <v>63</v>
      </c>
      <c r="C21" s="88">
        <f t="shared" si="0"/>
        <v>157983.50441401624</v>
      </c>
      <c r="D21" s="88"/>
      <c r="E21" s="29">
        <v>2010</v>
      </c>
      <c r="F21" s="8">
        <v>44151</v>
      </c>
      <c r="G21" s="29" t="s">
        <v>2</v>
      </c>
      <c r="H21" s="92">
        <v>1.35737</v>
      </c>
      <c r="I21" s="92"/>
      <c r="J21" s="46">
        <v>1.3641000000000001</v>
      </c>
      <c r="K21" s="43">
        <f>(J21-H21)*10000</f>
        <v>67.300000000001248</v>
      </c>
      <c r="L21" s="90">
        <f t="shared" si="7"/>
        <v>4739.5051324204869</v>
      </c>
      <c r="M21" s="91"/>
      <c r="N21" s="6">
        <f>IF(K21="","",(L21/K21)/LOOKUP(RIGHT($D$2,3),定数!$A$6:$A$13,定数!$B$6:$B$13))</f>
        <v>0.58686294358845947</v>
      </c>
      <c r="O21" s="29">
        <v>2010</v>
      </c>
      <c r="P21" s="8">
        <v>44151</v>
      </c>
      <c r="Q21" s="92">
        <v>1.3492500000000001</v>
      </c>
      <c r="R21" s="92"/>
      <c r="S21" s="93">
        <f>IF(Q21="","",U21*N21*LOOKUP(RIGHT($D$2,3),定数!$A$6:$A$13,定数!$B$6:$B$13))</f>
        <v>5718.3925223258821</v>
      </c>
      <c r="T21" s="93"/>
      <c r="U21" s="94">
        <f t="shared" si="9"/>
        <v>81.199999999999051</v>
      </c>
      <c r="V21" s="94"/>
      <c r="W21" s="22">
        <f t="shared" si="2"/>
        <v>3</v>
      </c>
      <c r="X21">
        <f t="shared" si="3"/>
        <v>0</v>
      </c>
      <c r="Y21" s="30">
        <f t="shared" si="10"/>
        <v>157983.50441401624</v>
      </c>
      <c r="Z21" s="31">
        <f t="shared" si="11"/>
        <v>0</v>
      </c>
      <c r="AA21">
        <f t="shared" si="4"/>
        <v>5718.3925223258821</v>
      </c>
      <c r="AB21" t="str">
        <f t="shared" si="5"/>
        <v/>
      </c>
    </row>
    <row r="22" spans="1:28" x14ac:dyDescent="0.2">
      <c r="A22" s="48" t="s">
        <v>61</v>
      </c>
      <c r="B22" s="41">
        <f t="shared" si="6"/>
        <v>64</v>
      </c>
      <c r="C22" s="88">
        <f t="shared" si="0"/>
        <v>163701.89693634212</v>
      </c>
      <c r="D22" s="88"/>
      <c r="E22" s="29">
        <v>2010</v>
      </c>
      <c r="F22" s="8">
        <v>44164</v>
      </c>
      <c r="G22" s="29" t="s">
        <v>2</v>
      </c>
      <c r="H22" s="92">
        <v>1.3187800000000001</v>
      </c>
      <c r="I22" s="92"/>
      <c r="J22" s="33">
        <v>1.32988</v>
      </c>
      <c r="K22" s="43">
        <f>(J22-H22)*10000</f>
        <v>110.99999999999888</v>
      </c>
      <c r="L22" s="90">
        <f t="shared" si="7"/>
        <v>4911.0569080902633</v>
      </c>
      <c r="M22" s="91"/>
      <c r="N22" s="6">
        <f>IF(K22="","",(L22/K22)/LOOKUP(RIGHT($D$2,3),定数!$A$6:$A$13,定数!$B$6:$B$13))</f>
        <v>0.36869796607284633</v>
      </c>
      <c r="O22" s="29">
        <v>2010</v>
      </c>
      <c r="P22" s="8">
        <v>44164</v>
      </c>
      <c r="Q22" s="92">
        <v>1.30243</v>
      </c>
      <c r="R22" s="92"/>
      <c r="S22" s="93">
        <f>IF(Q22="","",U22*N22*LOOKUP(RIGHT($D$2,3),定数!$A$6:$A$13,定数!$B$6:$B$13))</f>
        <v>7233.8540943492826</v>
      </c>
      <c r="T22" s="93"/>
      <c r="U22" s="94">
        <f t="shared" si="9"/>
        <v>163.50000000000085</v>
      </c>
      <c r="V22" s="94"/>
      <c r="W22" s="22">
        <f t="shared" si="2"/>
        <v>4</v>
      </c>
      <c r="X22">
        <f t="shared" si="3"/>
        <v>0</v>
      </c>
      <c r="Y22" s="30">
        <f t="shared" si="10"/>
        <v>163701.89693634212</v>
      </c>
      <c r="Z22" s="31">
        <f t="shared" si="11"/>
        <v>0</v>
      </c>
      <c r="AA22">
        <f t="shared" si="4"/>
        <v>7233.8540943492826</v>
      </c>
      <c r="AB22" t="str">
        <f t="shared" si="5"/>
        <v/>
      </c>
    </row>
    <row r="23" spans="1:28" x14ac:dyDescent="0.2">
      <c r="B23" s="41">
        <f t="shared" si="6"/>
        <v>65</v>
      </c>
      <c r="C23" s="88">
        <f t="shared" si="0"/>
        <v>170935.7510306914</v>
      </c>
      <c r="D23" s="88"/>
      <c r="E23" s="29">
        <v>2010</v>
      </c>
      <c r="F23" s="8">
        <v>44167</v>
      </c>
      <c r="G23" s="29" t="s">
        <v>3</v>
      </c>
      <c r="H23" s="92">
        <v>1.31925</v>
      </c>
      <c r="I23" s="92"/>
      <c r="J23" s="33">
        <v>1.30609</v>
      </c>
      <c r="K23" s="41">
        <f t="shared" ref="K23:K82" si="12">(H23-J23)*10000</f>
        <v>131.60000000000059</v>
      </c>
      <c r="L23" s="90">
        <f t="shared" si="7"/>
        <v>5128.0725309207419</v>
      </c>
      <c r="M23" s="91"/>
      <c r="N23" s="6">
        <f>IF(K23="","",(L23/K23)/LOOKUP(RIGHT($D$2,3),定数!$A$6:$A$13,定数!$B$6:$B$13))</f>
        <v>0.32472597080298371</v>
      </c>
      <c r="O23" s="29">
        <v>2010</v>
      </c>
      <c r="P23" s="8">
        <v>44167</v>
      </c>
      <c r="Q23" s="92">
        <v>1.33836</v>
      </c>
      <c r="R23" s="92"/>
      <c r="S23" s="93">
        <f>IF(Q23="","",U23*N23*LOOKUP(RIGHT($D$2,3),定数!$A$6:$A$13,定数!$B$6:$B$13))</f>
        <v>7446.6159624540069</v>
      </c>
      <c r="T23" s="93"/>
      <c r="U23" s="94">
        <f t="shared" si="9"/>
        <v>191.0999999999996</v>
      </c>
      <c r="V23" s="94"/>
      <c r="W23" t="str">
        <f t="shared" ref="W23:X74" si="13">IF(T23&lt;&gt;"",IF(T23&lt;0,1+W22,0),"")</f>
        <v/>
      </c>
      <c r="X23">
        <f t="shared" si="3"/>
        <v>0</v>
      </c>
      <c r="Y23" s="30">
        <f t="shared" si="10"/>
        <v>170935.7510306914</v>
      </c>
      <c r="Z23" s="31">
        <f t="shared" si="11"/>
        <v>0</v>
      </c>
      <c r="AA23">
        <f t="shared" si="4"/>
        <v>7446.6159624540069</v>
      </c>
      <c r="AB23" t="str">
        <f t="shared" si="5"/>
        <v/>
      </c>
    </row>
    <row r="24" spans="1:28" x14ac:dyDescent="0.2">
      <c r="B24" s="41">
        <f t="shared" si="6"/>
        <v>66</v>
      </c>
      <c r="C24" s="88">
        <f t="shared" si="0"/>
        <v>178382.36699314541</v>
      </c>
      <c r="D24" s="88"/>
      <c r="E24" s="29">
        <v>2011</v>
      </c>
      <c r="F24" s="8">
        <v>43850</v>
      </c>
      <c r="G24" s="29" t="s">
        <v>3</v>
      </c>
      <c r="H24" s="92">
        <v>1.3474900000000001</v>
      </c>
      <c r="I24" s="92"/>
      <c r="J24" s="33">
        <v>1.33941</v>
      </c>
      <c r="K24" s="41">
        <f t="shared" si="12"/>
        <v>80.800000000000864</v>
      </c>
      <c r="L24" s="90">
        <f t="shared" si="7"/>
        <v>5351.4710097943616</v>
      </c>
      <c r="M24" s="91"/>
      <c r="N24" s="6">
        <f>IF(K24="","",(L24/K24)/LOOKUP(RIGHT($D$2,3),定数!$A$6:$A$13,定数!$B$6:$B$13))</f>
        <v>0.55192564044908254</v>
      </c>
      <c r="O24" s="29">
        <v>2011</v>
      </c>
      <c r="P24" s="8">
        <v>43850</v>
      </c>
      <c r="Q24" s="92">
        <v>1.35748</v>
      </c>
      <c r="R24" s="92"/>
      <c r="S24" s="93">
        <f>IF(Q24="","",U24*N24*LOOKUP(RIGHT($D$2,3),定数!$A$6:$A$13,定数!$B$6:$B$13))</f>
        <v>6616.4845777035644</v>
      </c>
      <c r="T24" s="93"/>
      <c r="U24" s="94">
        <f t="shared" si="9"/>
        <v>99.899999999999437</v>
      </c>
      <c r="V24" s="94"/>
      <c r="W24" t="str">
        <f t="shared" si="13"/>
        <v/>
      </c>
      <c r="X24">
        <f t="shared" si="3"/>
        <v>0</v>
      </c>
      <c r="Y24" s="30">
        <f t="shared" si="10"/>
        <v>178382.36699314541</v>
      </c>
      <c r="Z24" s="31">
        <f t="shared" si="11"/>
        <v>0</v>
      </c>
      <c r="AA24">
        <f t="shared" si="4"/>
        <v>6616.4845777035644</v>
      </c>
      <c r="AB24" t="str">
        <f t="shared" si="5"/>
        <v/>
      </c>
    </row>
    <row r="25" spans="1:28" x14ac:dyDescent="0.2">
      <c r="A25" s="48" t="s">
        <v>61</v>
      </c>
      <c r="B25" s="41">
        <f t="shared" si="6"/>
        <v>67</v>
      </c>
      <c r="C25" s="88">
        <f t="shared" si="0"/>
        <v>184998.85157084896</v>
      </c>
      <c r="D25" s="88"/>
      <c r="E25" s="29">
        <v>2011</v>
      </c>
      <c r="F25" s="8">
        <v>44032</v>
      </c>
      <c r="G25" s="29" t="s">
        <v>3</v>
      </c>
      <c r="H25" s="92">
        <v>1.42178</v>
      </c>
      <c r="I25" s="92"/>
      <c r="J25" s="33">
        <v>1.4136200000000001</v>
      </c>
      <c r="K25" s="41">
        <f t="shared" si="12"/>
        <v>81.599999999999454</v>
      </c>
      <c r="L25" s="90">
        <f t="shared" si="7"/>
        <v>5549.9655471254682</v>
      </c>
      <c r="M25" s="91"/>
      <c r="N25" s="6">
        <f>IF(K25="","",(L25/K25)/LOOKUP(RIGHT($D$2,3),定数!$A$6:$A$13,定数!$B$6:$B$13))</f>
        <v>0.56678569721461447</v>
      </c>
      <c r="O25" s="29">
        <v>2011</v>
      </c>
      <c r="P25" s="8">
        <v>44032</v>
      </c>
      <c r="Q25" s="92">
        <v>1.43424</v>
      </c>
      <c r="R25" s="92"/>
      <c r="S25" s="93">
        <f>IF(Q25="","",U25*N25*LOOKUP(RIGHT($D$2,3),定数!$A$6:$A$13,定数!$B$6:$B$13))</f>
        <v>8474.5797447528585</v>
      </c>
      <c r="T25" s="93"/>
      <c r="U25" s="94">
        <f t="shared" si="9"/>
        <v>124.59999999999916</v>
      </c>
      <c r="V25" s="94"/>
      <c r="W25" t="str">
        <f t="shared" si="13"/>
        <v/>
      </c>
      <c r="X25">
        <f t="shared" si="3"/>
        <v>0</v>
      </c>
      <c r="Y25" s="30">
        <f t="shared" si="10"/>
        <v>184998.85157084896</v>
      </c>
      <c r="Z25" s="31">
        <f t="shared" si="11"/>
        <v>0</v>
      </c>
      <c r="AA25">
        <f t="shared" si="4"/>
        <v>8474.5797447528585</v>
      </c>
      <c r="AB25" t="str">
        <f t="shared" si="5"/>
        <v/>
      </c>
    </row>
    <row r="26" spans="1:28" x14ac:dyDescent="0.2">
      <c r="A26" s="48" t="s">
        <v>61</v>
      </c>
      <c r="B26" s="41">
        <f t="shared" si="6"/>
        <v>68</v>
      </c>
      <c r="C26" s="88">
        <f t="shared" si="0"/>
        <v>193473.4313156018</v>
      </c>
      <c r="D26" s="88"/>
      <c r="E26" s="29">
        <v>2011</v>
      </c>
      <c r="F26" s="8">
        <v>44074</v>
      </c>
      <c r="G26" s="29" t="s">
        <v>2</v>
      </c>
      <c r="H26" s="92">
        <v>1.4393899999999999</v>
      </c>
      <c r="I26" s="92"/>
      <c r="J26" s="50">
        <v>1.44692</v>
      </c>
      <c r="K26" s="41">
        <f>(J26-H26)*10000</f>
        <v>75.300000000000367</v>
      </c>
      <c r="L26" s="90">
        <f t="shared" si="7"/>
        <v>5804.202939468054</v>
      </c>
      <c r="M26" s="91"/>
      <c r="N26" s="6">
        <f>IF(K26="","",(L26/K26)/LOOKUP(RIGHT($D$2,3),定数!$A$6:$A$13,定数!$B$6:$B$13))</f>
        <v>0.64234206944090588</v>
      </c>
      <c r="O26" s="29">
        <v>2011</v>
      </c>
      <c r="P26" s="8">
        <v>44074</v>
      </c>
      <c r="Q26" s="89">
        <v>1.4283999999999999</v>
      </c>
      <c r="R26" s="89"/>
      <c r="S26" s="93">
        <f>IF(Q26="","",U26*N26*LOOKUP(RIGHT($D$2,3),定数!$A$6:$A$13,定数!$B$6:$B$13))</f>
        <v>8471.2072117867101</v>
      </c>
      <c r="T26" s="93"/>
      <c r="U26" s="94">
        <f t="shared" si="9"/>
        <v>109.90000000000055</v>
      </c>
      <c r="V26" s="94"/>
      <c r="W26" t="str">
        <f t="shared" si="13"/>
        <v/>
      </c>
      <c r="X26">
        <f t="shared" si="3"/>
        <v>0</v>
      </c>
      <c r="Y26" s="30">
        <f t="shared" si="10"/>
        <v>193473.4313156018</v>
      </c>
      <c r="Z26" s="31">
        <f t="shared" si="11"/>
        <v>0</v>
      </c>
      <c r="AA26">
        <f t="shared" si="4"/>
        <v>8471.2072117867101</v>
      </c>
      <c r="AB26" t="str">
        <f t="shared" si="5"/>
        <v/>
      </c>
    </row>
    <row r="27" spans="1:28" x14ac:dyDescent="0.2">
      <c r="B27" s="41">
        <f t="shared" si="6"/>
        <v>69</v>
      </c>
      <c r="C27" s="88">
        <f t="shared" si="0"/>
        <v>201944.63852738851</v>
      </c>
      <c r="D27" s="88"/>
      <c r="E27" s="29">
        <v>2011</v>
      </c>
      <c r="F27" s="8">
        <v>44097</v>
      </c>
      <c r="G27" s="29" t="s">
        <v>2</v>
      </c>
      <c r="H27" s="92">
        <v>1.34798</v>
      </c>
      <c r="I27" s="92"/>
      <c r="J27" s="33">
        <v>1.3558300000000001</v>
      </c>
      <c r="K27" s="41">
        <f>(J27-H27)*10000</f>
        <v>78.50000000000135</v>
      </c>
      <c r="L27" s="90">
        <f t="shared" si="7"/>
        <v>6058.3391558216554</v>
      </c>
      <c r="M27" s="91"/>
      <c r="N27" s="6">
        <f>IF(K27="","",(L27/K27)/LOOKUP(RIGHT($D$2,3),定数!$A$6:$A$13,定数!$B$6:$B$13))</f>
        <v>0.64313579148848743</v>
      </c>
      <c r="O27" s="29">
        <v>2011</v>
      </c>
      <c r="P27" s="8">
        <v>44097</v>
      </c>
      <c r="Q27" s="92">
        <v>1.3362799999999999</v>
      </c>
      <c r="R27" s="92"/>
      <c r="S27" s="93">
        <f>IF(Q27="","",U27*N27*LOOKUP(RIGHT($D$2,3),定数!$A$6:$A$13,定数!$B$6:$B$13))</f>
        <v>9029.6265124983984</v>
      </c>
      <c r="T27" s="93"/>
      <c r="U27" s="94">
        <f t="shared" si="9"/>
        <v>117.00000000000044</v>
      </c>
      <c r="V27" s="94"/>
      <c r="W27" t="str">
        <f t="shared" si="13"/>
        <v/>
      </c>
      <c r="X27">
        <f t="shared" si="3"/>
        <v>0</v>
      </c>
      <c r="Y27" s="30">
        <f t="shared" si="10"/>
        <v>201944.63852738851</v>
      </c>
      <c r="Z27" s="31">
        <f t="shared" si="11"/>
        <v>0</v>
      </c>
      <c r="AA27">
        <f t="shared" si="4"/>
        <v>9029.6265124983984</v>
      </c>
      <c r="AB27" t="str">
        <f t="shared" si="5"/>
        <v/>
      </c>
    </row>
    <row r="28" spans="1:28" x14ac:dyDescent="0.2">
      <c r="A28" s="48" t="s">
        <v>61</v>
      </c>
      <c r="B28" s="41">
        <f t="shared" si="6"/>
        <v>70</v>
      </c>
      <c r="C28" s="88">
        <f t="shared" si="0"/>
        <v>210974.2650398869</v>
      </c>
      <c r="D28" s="88"/>
      <c r="E28" s="29">
        <v>2011</v>
      </c>
      <c r="F28" s="8">
        <v>44110</v>
      </c>
      <c r="G28" s="29" t="s">
        <v>3</v>
      </c>
      <c r="H28" s="92">
        <v>1.3432999999999999</v>
      </c>
      <c r="I28" s="92"/>
      <c r="J28" s="47">
        <v>1.3242</v>
      </c>
      <c r="K28" s="43">
        <f t="shared" si="12"/>
        <v>190.99999999999895</v>
      </c>
      <c r="L28" s="90">
        <f t="shared" si="7"/>
        <v>6329.2279511966071</v>
      </c>
      <c r="M28" s="91"/>
      <c r="N28" s="6">
        <f>IF(K28="","",(L28/K28)/LOOKUP(RIGHT($D$2,3),定数!$A$6:$A$13,定数!$B$6:$B$13))</f>
        <v>0.27614432596843991</v>
      </c>
      <c r="O28" s="29">
        <v>2011</v>
      </c>
      <c r="P28" s="8">
        <v>44110</v>
      </c>
      <c r="Q28" s="92">
        <v>1.37192</v>
      </c>
      <c r="R28" s="92"/>
      <c r="S28" s="93">
        <f>IF(Q28="","",U28*N28*LOOKUP(RIGHT($D$2,3),定数!$A$6:$A$13,定数!$B$6:$B$13))</f>
        <v>9483.9007310601301</v>
      </c>
      <c r="T28" s="93"/>
      <c r="U28" s="94">
        <f t="shared" si="9"/>
        <v>286.2000000000009</v>
      </c>
      <c r="V28" s="94"/>
      <c r="W28" t="str">
        <f t="shared" si="13"/>
        <v/>
      </c>
      <c r="X28">
        <f t="shared" si="3"/>
        <v>0</v>
      </c>
      <c r="Y28" s="30">
        <f t="shared" si="10"/>
        <v>210974.2650398869</v>
      </c>
      <c r="Z28" s="31">
        <f t="shared" si="11"/>
        <v>0</v>
      </c>
      <c r="AA28">
        <f t="shared" si="4"/>
        <v>9483.9007310601301</v>
      </c>
      <c r="AB28" t="str">
        <f t="shared" si="5"/>
        <v/>
      </c>
    </row>
    <row r="29" spans="1:28" x14ac:dyDescent="0.2">
      <c r="A29" s="48" t="s">
        <v>61</v>
      </c>
      <c r="B29" s="41">
        <f t="shared" si="6"/>
        <v>71</v>
      </c>
      <c r="C29" s="88">
        <f t="shared" si="0"/>
        <v>220458.16577094703</v>
      </c>
      <c r="D29" s="88"/>
      <c r="E29" s="29">
        <v>2011</v>
      </c>
      <c r="F29" s="8">
        <v>44115</v>
      </c>
      <c r="G29" s="29" t="s">
        <v>3</v>
      </c>
      <c r="H29" s="92">
        <v>1.3682099999999999</v>
      </c>
      <c r="I29" s="92"/>
      <c r="J29" s="47">
        <v>1.35656</v>
      </c>
      <c r="K29" s="41">
        <f t="shared" si="12"/>
        <v>116.49999999999937</v>
      </c>
      <c r="L29" s="90">
        <f t="shared" ref="L29:L74" si="14">IF(K29="","",C29*0.03)</f>
        <v>6613.7449731284105</v>
      </c>
      <c r="M29" s="91"/>
      <c r="N29" s="6">
        <f>IF(K29="","",(L29/K29)/LOOKUP(RIGHT($D$2,3),定数!$A$6:$A$13,定数!$B$6:$B$13))</f>
        <v>0.47308619264151974</v>
      </c>
      <c r="O29" s="29">
        <v>2011</v>
      </c>
      <c r="P29" s="8">
        <v>44115</v>
      </c>
      <c r="Q29" s="92">
        <v>1.3858900000000001</v>
      </c>
      <c r="R29" s="92"/>
      <c r="S29" s="93">
        <f>IF(Q29="","",U29*N29*LOOKUP(RIGHT($D$2,3),定数!$A$6:$A$13,定数!$B$6:$B$13))</f>
        <v>10036.996663082562</v>
      </c>
      <c r="T29" s="93"/>
      <c r="U29" s="94">
        <f t="shared" si="9"/>
        <v>176.8000000000014</v>
      </c>
      <c r="V29" s="94"/>
      <c r="W29" t="str">
        <f t="shared" si="13"/>
        <v/>
      </c>
      <c r="X29">
        <f t="shared" si="3"/>
        <v>0</v>
      </c>
      <c r="Y29" s="30">
        <f t="shared" si="10"/>
        <v>220458.16577094703</v>
      </c>
      <c r="Z29" s="31">
        <f t="shared" si="11"/>
        <v>0</v>
      </c>
      <c r="AA29">
        <f t="shared" si="4"/>
        <v>10036.996663082562</v>
      </c>
      <c r="AB29" t="str">
        <f t="shared" si="5"/>
        <v/>
      </c>
    </row>
    <row r="30" spans="1:28" x14ac:dyDescent="0.2">
      <c r="A30" s="48" t="s">
        <v>61</v>
      </c>
      <c r="B30" s="41">
        <f t="shared" si="6"/>
        <v>72</v>
      </c>
      <c r="C30" s="88">
        <f t="shared" si="0"/>
        <v>230495.1624340296</v>
      </c>
      <c r="D30" s="88"/>
      <c r="E30" s="29">
        <v>2011</v>
      </c>
      <c r="F30" s="8">
        <v>44125</v>
      </c>
      <c r="G30" s="29" t="s">
        <v>3</v>
      </c>
      <c r="H30" s="89">
        <v>1.3898999999999999</v>
      </c>
      <c r="I30" s="89"/>
      <c r="J30" s="33">
        <v>1.3704700000000001</v>
      </c>
      <c r="K30" s="41">
        <f t="shared" si="12"/>
        <v>194.29999999999836</v>
      </c>
      <c r="L30" s="90">
        <f t="shared" si="14"/>
        <v>6914.8548730208877</v>
      </c>
      <c r="M30" s="91"/>
      <c r="N30" s="6">
        <f>IF(K30="","",(L30/K30)/LOOKUP(RIGHT($D$2,3),定数!$A$6:$A$13,定数!$B$6:$B$13))</f>
        <v>0.29657123318840906</v>
      </c>
      <c r="O30" s="29">
        <v>2011</v>
      </c>
      <c r="P30" s="8">
        <v>44125</v>
      </c>
      <c r="Q30" s="92">
        <v>1.4189799999999999</v>
      </c>
      <c r="R30" s="92"/>
      <c r="S30" s="93">
        <f>IF(Q30="","",U30*N30*LOOKUP(RIGHT($D$2,3),定数!$A$6:$A$13,定数!$B$6:$B$13))</f>
        <v>10349.149753342721</v>
      </c>
      <c r="T30" s="93"/>
      <c r="U30" s="94">
        <f t="shared" si="9"/>
        <v>290.79999999999995</v>
      </c>
      <c r="V30" s="94"/>
      <c r="W30" t="str">
        <f t="shared" si="13"/>
        <v/>
      </c>
      <c r="X30">
        <f t="shared" si="3"/>
        <v>0</v>
      </c>
      <c r="Y30" s="30">
        <f t="shared" si="10"/>
        <v>230495.1624340296</v>
      </c>
      <c r="Z30" s="31">
        <f t="shared" si="11"/>
        <v>0</v>
      </c>
      <c r="AA30">
        <f t="shared" si="4"/>
        <v>10349.149753342721</v>
      </c>
      <c r="AB30" t="str">
        <f t="shared" si="5"/>
        <v/>
      </c>
    </row>
    <row r="31" spans="1:28" x14ac:dyDescent="0.2">
      <c r="B31" s="41">
        <f t="shared" si="6"/>
        <v>73</v>
      </c>
      <c r="C31" s="88">
        <f t="shared" si="0"/>
        <v>240844.31218737233</v>
      </c>
      <c r="D31" s="88"/>
      <c r="E31" s="29">
        <v>2011</v>
      </c>
      <c r="F31" s="8">
        <v>44159</v>
      </c>
      <c r="G31" s="29" t="s">
        <v>2</v>
      </c>
      <c r="H31" s="92">
        <v>1.3355300000000001</v>
      </c>
      <c r="I31" s="92"/>
      <c r="J31" s="33">
        <v>1.34108</v>
      </c>
      <c r="K31" s="41">
        <f>(J31-H31)*10000</f>
        <v>55.499999999999439</v>
      </c>
      <c r="L31" s="90">
        <f t="shared" si="14"/>
        <v>7225.3293656211699</v>
      </c>
      <c r="M31" s="91"/>
      <c r="N31" s="6">
        <f>IF(K31="","",(L31/K31)/LOOKUP(RIGHT($D$2,3),定数!$A$6:$A$13,定数!$B$6:$B$13))</f>
        <v>1.0848842891323187</v>
      </c>
      <c r="O31" s="29">
        <v>2011</v>
      </c>
      <c r="P31" s="8">
        <v>44159</v>
      </c>
      <c r="Q31" s="92">
        <v>1.3277699999999999</v>
      </c>
      <c r="R31" s="92"/>
      <c r="S31" s="93">
        <f>IF(Q31="","",U31*N31*LOOKUP(RIGHT($D$2,3),定数!$A$6:$A$13,定数!$B$6:$B$13))</f>
        <v>10102.442500400428</v>
      </c>
      <c r="T31" s="93"/>
      <c r="U31" s="94">
        <f t="shared" si="9"/>
        <v>77.600000000002112</v>
      </c>
      <c r="V31" s="94"/>
      <c r="W31" t="str">
        <f t="shared" si="13"/>
        <v/>
      </c>
      <c r="X31">
        <f t="shared" si="3"/>
        <v>0</v>
      </c>
      <c r="Y31" s="30">
        <f t="shared" si="10"/>
        <v>240844.31218737233</v>
      </c>
      <c r="Z31" s="31">
        <f t="shared" si="11"/>
        <v>0</v>
      </c>
      <c r="AA31">
        <f t="shared" si="4"/>
        <v>10102.442500400428</v>
      </c>
      <c r="AB31" t="str">
        <f t="shared" si="5"/>
        <v/>
      </c>
    </row>
    <row r="32" spans="1:28" x14ac:dyDescent="0.2">
      <c r="A32" s="49"/>
      <c r="B32" s="41">
        <f t="shared" si="6"/>
        <v>74</v>
      </c>
      <c r="C32" s="88">
        <f t="shared" si="0"/>
        <v>250946.75468777274</v>
      </c>
      <c r="D32" s="88"/>
      <c r="E32" s="29">
        <v>2011</v>
      </c>
      <c r="F32" s="8">
        <v>44178</v>
      </c>
      <c r="G32" s="29" t="s">
        <v>2</v>
      </c>
      <c r="H32" s="92">
        <v>1.3172200000000001</v>
      </c>
      <c r="I32" s="92"/>
      <c r="J32" s="33">
        <v>1.3236399999999999</v>
      </c>
      <c r="K32" s="41">
        <f>(J32-H32)*10000</f>
        <v>64.19999999999871</v>
      </c>
      <c r="L32" s="90">
        <f t="shared" si="14"/>
        <v>7528.4026406331823</v>
      </c>
      <c r="M32" s="91"/>
      <c r="N32" s="6">
        <f>IF(K32="","",(L32/K32)/LOOKUP(RIGHT($D$2,3),定数!$A$6:$A$13,定数!$B$6:$B$13))</f>
        <v>0.97720698865957079</v>
      </c>
      <c r="O32" s="29">
        <v>2011</v>
      </c>
      <c r="P32" s="8">
        <v>44178</v>
      </c>
      <c r="Q32" s="92">
        <v>1.30769</v>
      </c>
      <c r="R32" s="92"/>
      <c r="S32" s="93">
        <f>IF(Q32="","",U32*N32*LOOKUP(RIGHT($D$2,3),定数!$A$6:$A$13,定数!$B$6:$B$13))</f>
        <v>11175.339122310896</v>
      </c>
      <c r="T32" s="93"/>
      <c r="U32" s="94">
        <f t="shared" si="9"/>
        <v>95.300000000000381</v>
      </c>
      <c r="V32" s="94"/>
      <c r="W32" t="str">
        <f t="shared" si="13"/>
        <v/>
      </c>
      <c r="X32">
        <f t="shared" si="3"/>
        <v>0</v>
      </c>
      <c r="Y32" s="30">
        <f t="shared" si="10"/>
        <v>250946.75468777274</v>
      </c>
      <c r="Z32" s="31">
        <f t="shared" si="11"/>
        <v>0</v>
      </c>
      <c r="AA32">
        <f t="shared" si="4"/>
        <v>11175.339122310896</v>
      </c>
      <c r="AB32" t="str">
        <f t="shared" si="5"/>
        <v/>
      </c>
    </row>
    <row r="33" spans="1:28" x14ac:dyDescent="0.2">
      <c r="B33" s="41">
        <f t="shared" si="6"/>
        <v>75</v>
      </c>
      <c r="C33" s="88">
        <f t="shared" si="0"/>
        <v>262122.09381008364</v>
      </c>
      <c r="D33" s="88"/>
      <c r="E33" s="29">
        <v>2012</v>
      </c>
      <c r="F33" s="8">
        <v>43881</v>
      </c>
      <c r="G33" s="29" t="s">
        <v>3</v>
      </c>
      <c r="H33" s="92">
        <v>1.3267899999999999</v>
      </c>
      <c r="I33" s="92"/>
      <c r="J33" s="33">
        <v>1.3185500000000001</v>
      </c>
      <c r="K33" s="41">
        <f t="shared" si="12"/>
        <v>82.39999999999803</v>
      </c>
      <c r="L33" s="90">
        <f t="shared" si="14"/>
        <v>7863.6628143025091</v>
      </c>
      <c r="M33" s="91"/>
      <c r="N33" s="6">
        <f>IF(K33="","",(L33/K33)/LOOKUP(RIGHT($D$2,3),定数!$A$6:$A$13,定数!$B$6:$B$13))</f>
        <v>0.7952733428704184</v>
      </c>
      <c r="O33" s="29">
        <v>2012</v>
      </c>
      <c r="P33" s="8">
        <v>43881</v>
      </c>
      <c r="Q33" s="89">
        <v>1.3394999999999999</v>
      </c>
      <c r="R33" s="89"/>
      <c r="S33" s="93">
        <f>IF(Q33="","",U33*N33*LOOKUP(RIGHT($D$2,3),定数!$A$6:$A$13,定数!$B$6:$B$13))</f>
        <v>12129.509025459622</v>
      </c>
      <c r="T33" s="93"/>
      <c r="U33" s="94">
        <f t="shared" si="9"/>
        <v>127.1</v>
      </c>
      <c r="V33" s="94"/>
      <c r="W33" t="str">
        <f t="shared" si="13"/>
        <v/>
      </c>
      <c r="X33">
        <f t="shared" si="3"/>
        <v>0</v>
      </c>
      <c r="Y33" s="30">
        <f t="shared" si="10"/>
        <v>262122.09381008364</v>
      </c>
      <c r="Z33" s="31">
        <f t="shared" si="11"/>
        <v>0</v>
      </c>
      <c r="AA33">
        <f t="shared" si="4"/>
        <v>12129.509025459622</v>
      </c>
      <c r="AB33" t="str">
        <f t="shared" si="5"/>
        <v/>
      </c>
    </row>
    <row r="34" spans="1:28" x14ac:dyDescent="0.2">
      <c r="A34" s="48" t="s">
        <v>61</v>
      </c>
      <c r="B34" s="41">
        <f t="shared" si="6"/>
        <v>76</v>
      </c>
      <c r="C34" s="88">
        <f t="shared" si="0"/>
        <v>274251.60283554328</v>
      </c>
      <c r="D34" s="88"/>
      <c r="E34" s="29">
        <v>2012</v>
      </c>
      <c r="F34" s="8">
        <v>43961</v>
      </c>
      <c r="G34" s="29" t="s">
        <v>2</v>
      </c>
      <c r="H34" s="92">
        <v>1.29254</v>
      </c>
      <c r="I34" s="92"/>
      <c r="J34" s="33">
        <v>1.2974600000000001</v>
      </c>
      <c r="K34" s="41">
        <f>(J34-H34)*10000</f>
        <v>49.200000000000358</v>
      </c>
      <c r="L34" s="90">
        <f t="shared" si="14"/>
        <v>8227.5480850662989</v>
      </c>
      <c r="M34" s="91"/>
      <c r="N34" s="6">
        <f>IF(K34="","",(L34/K34)/LOOKUP(RIGHT($D$2,3),定数!$A$6:$A$13,定数!$B$6:$B$13))</f>
        <v>1.3935548924570187</v>
      </c>
      <c r="O34" s="29">
        <v>2012</v>
      </c>
      <c r="P34" s="8">
        <v>43961</v>
      </c>
      <c r="Q34" s="92">
        <v>1.2844199999999999</v>
      </c>
      <c r="R34" s="92"/>
      <c r="S34" s="93">
        <f>IF(Q34="","",U34*N34*LOOKUP(RIGHT($D$2,3),定数!$A$6:$A$13,定数!$B$6:$B$13))</f>
        <v>13578.798872101403</v>
      </c>
      <c r="T34" s="93"/>
      <c r="U34" s="94">
        <f t="shared" si="9"/>
        <v>81.200000000001268</v>
      </c>
      <c r="V34" s="94"/>
      <c r="W34" t="str">
        <f t="shared" si="13"/>
        <v/>
      </c>
      <c r="X34">
        <f t="shared" si="3"/>
        <v>0</v>
      </c>
      <c r="Y34" s="30">
        <f t="shared" si="10"/>
        <v>274251.60283554328</v>
      </c>
      <c r="Z34" s="31">
        <f t="shared" si="11"/>
        <v>0</v>
      </c>
      <c r="AA34">
        <f t="shared" si="4"/>
        <v>13578.798872101403</v>
      </c>
      <c r="AB34" t="str">
        <f t="shared" si="5"/>
        <v/>
      </c>
    </row>
    <row r="35" spans="1:28" x14ac:dyDescent="0.2">
      <c r="A35" s="48" t="s">
        <v>61</v>
      </c>
      <c r="B35" s="41">
        <f t="shared" si="6"/>
        <v>77</v>
      </c>
      <c r="C35" s="88">
        <f t="shared" si="0"/>
        <v>287830.40170764469</v>
      </c>
      <c r="D35" s="88"/>
      <c r="E35" s="29">
        <v>2012</v>
      </c>
      <c r="F35" s="8">
        <v>43966</v>
      </c>
      <c r="G35" s="29" t="s">
        <v>2</v>
      </c>
      <c r="H35" s="89">
        <v>1.2768999999999999</v>
      </c>
      <c r="I35" s="89"/>
      <c r="J35" s="33">
        <v>1.2868900000000001</v>
      </c>
      <c r="K35" s="41">
        <f>(J35-H35)*10000</f>
        <v>99.900000000001654</v>
      </c>
      <c r="L35" s="90">
        <f t="shared" si="14"/>
        <v>8634.9120512293412</v>
      </c>
      <c r="M35" s="91"/>
      <c r="N35" s="6">
        <f>IF(K35="","",(L35/K35)/LOOKUP(RIGHT($D$2,3),定数!$A$6:$A$13,定数!$B$6:$B$13))</f>
        <v>0.72029630056966953</v>
      </c>
      <c r="O35" s="29">
        <v>2012</v>
      </c>
      <c r="P35" s="8">
        <v>43966</v>
      </c>
      <c r="Q35" s="92">
        <v>1.26223</v>
      </c>
      <c r="R35" s="92"/>
      <c r="S35" s="93">
        <f>IF(Q35="","",U35*N35*LOOKUP(RIGHT($D$2,3),定数!$A$6:$A$13,定数!$B$6:$B$13))</f>
        <v>12680.096075228428</v>
      </c>
      <c r="T35" s="93"/>
      <c r="U35" s="94">
        <f t="shared" si="9"/>
        <v>146.69999999999962</v>
      </c>
      <c r="V35" s="94"/>
      <c r="W35" t="str">
        <f t="shared" si="13"/>
        <v/>
      </c>
      <c r="X35">
        <f t="shared" si="3"/>
        <v>0</v>
      </c>
      <c r="Y35" s="30">
        <f t="shared" si="10"/>
        <v>287830.40170764469</v>
      </c>
      <c r="Z35" s="31">
        <f t="shared" si="11"/>
        <v>0</v>
      </c>
      <c r="AA35">
        <f t="shared" si="4"/>
        <v>12680.096075228428</v>
      </c>
      <c r="AB35" t="str">
        <f t="shared" si="5"/>
        <v/>
      </c>
    </row>
    <row r="36" spans="1:28" x14ac:dyDescent="0.2">
      <c r="B36" s="41">
        <f t="shared" si="6"/>
        <v>78</v>
      </c>
      <c r="C36" s="88">
        <f t="shared" si="0"/>
        <v>300510.49778287311</v>
      </c>
      <c r="D36" s="88"/>
      <c r="E36" s="29">
        <v>2012</v>
      </c>
      <c r="F36" s="8">
        <v>43975</v>
      </c>
      <c r="G36" s="29" t="s">
        <v>2</v>
      </c>
      <c r="H36" s="92">
        <v>1.25532</v>
      </c>
      <c r="I36" s="92"/>
      <c r="J36" s="33">
        <v>1.2618199999999999</v>
      </c>
      <c r="K36" s="41">
        <f>(J36-H36)*10000</f>
        <v>64.999999999999503</v>
      </c>
      <c r="L36" s="90">
        <f t="shared" si="14"/>
        <v>9015.3149334861937</v>
      </c>
      <c r="M36" s="91"/>
      <c r="N36" s="6">
        <f>IF(K36="","",(L36/K36)/LOOKUP(RIGHT($D$2,3),定数!$A$6:$A$13,定数!$B$6:$B$13))</f>
        <v>1.1558096068572132</v>
      </c>
      <c r="O36" s="29">
        <v>2012</v>
      </c>
      <c r="P36" s="8">
        <v>43975</v>
      </c>
      <c r="Q36" s="92">
        <v>1.2618199999999999</v>
      </c>
      <c r="R36" s="92"/>
      <c r="S36" s="93">
        <f>IF(Q36="","",U36*N36*LOOKUP(RIGHT($D$2,3),定数!$A$6:$A$13,定数!$B$6:$B$13))</f>
        <v>-9015.3149334861937</v>
      </c>
      <c r="T36" s="93"/>
      <c r="U36" s="94">
        <f t="shared" si="9"/>
        <v>-64.999999999999503</v>
      </c>
      <c r="V36" s="94"/>
      <c r="W36" t="str">
        <f t="shared" si="13"/>
        <v/>
      </c>
      <c r="X36">
        <f t="shared" si="3"/>
        <v>1</v>
      </c>
      <c r="Y36" s="30">
        <f t="shared" si="10"/>
        <v>300510.49778287311</v>
      </c>
      <c r="Z36" s="31">
        <f t="shared" si="11"/>
        <v>0</v>
      </c>
      <c r="AA36" t="str">
        <f t="shared" si="4"/>
        <v/>
      </c>
      <c r="AB36">
        <f t="shared" si="5"/>
        <v>-9015.3149334861937</v>
      </c>
    </row>
    <row r="37" spans="1:28" x14ac:dyDescent="0.2">
      <c r="B37" s="41">
        <f t="shared" si="6"/>
        <v>79</v>
      </c>
      <c r="C37" s="88">
        <f t="shared" si="0"/>
        <v>291495.18284938694</v>
      </c>
      <c r="D37" s="88"/>
      <c r="E37" s="29">
        <v>2012</v>
      </c>
      <c r="F37" s="8">
        <v>44065</v>
      </c>
      <c r="G37" s="29" t="s">
        <v>3</v>
      </c>
      <c r="H37" s="92">
        <v>1.2483200000000001</v>
      </c>
      <c r="I37" s="92"/>
      <c r="J37" s="33">
        <v>1.2430099999999999</v>
      </c>
      <c r="K37" s="41">
        <f t="shared" si="12"/>
        <v>53.100000000001479</v>
      </c>
      <c r="L37" s="90">
        <f t="shared" si="14"/>
        <v>8744.8554854816084</v>
      </c>
      <c r="M37" s="91"/>
      <c r="N37" s="6">
        <f>IF(K37="","",(L37/K37)/LOOKUP(RIGHT($D$2,3),定数!$A$6:$A$13,定数!$B$6:$B$13))</f>
        <v>1.3723878665224991</v>
      </c>
      <c r="O37" s="29">
        <v>2012</v>
      </c>
      <c r="P37" s="8">
        <v>44065</v>
      </c>
      <c r="Q37" s="92">
        <v>1.25725</v>
      </c>
      <c r="R37" s="92"/>
      <c r="S37" s="93">
        <f>IF(Q37="","",U37*N37*LOOKUP(RIGHT($D$2,3),定数!$A$6:$A$13,定数!$B$6:$B$13))</f>
        <v>14706.508377654905</v>
      </c>
      <c r="T37" s="93"/>
      <c r="U37" s="94">
        <f t="shared" si="9"/>
        <v>89.299999999998818</v>
      </c>
      <c r="V37" s="94"/>
      <c r="W37" t="str">
        <f t="shared" si="13"/>
        <v/>
      </c>
      <c r="X37">
        <f t="shared" si="3"/>
        <v>0</v>
      </c>
      <c r="Y37" s="30">
        <f t="shared" si="10"/>
        <v>300510.49778287311</v>
      </c>
      <c r="Z37" s="31">
        <f t="shared" si="11"/>
        <v>2.9999999999999916E-2</v>
      </c>
      <c r="AA37">
        <f t="shared" si="4"/>
        <v>14706.508377654905</v>
      </c>
      <c r="AB37" t="str">
        <f t="shared" si="5"/>
        <v/>
      </c>
    </row>
    <row r="38" spans="1:28" x14ac:dyDescent="0.2">
      <c r="A38" s="48" t="s">
        <v>61</v>
      </c>
      <c r="B38" s="41">
        <f t="shared" si="6"/>
        <v>80</v>
      </c>
      <c r="C38" s="88">
        <f t="shared" si="0"/>
        <v>306201.69122704183</v>
      </c>
      <c r="D38" s="88"/>
      <c r="E38" s="29">
        <v>2012</v>
      </c>
      <c r="F38" s="8">
        <v>44093</v>
      </c>
      <c r="G38" s="29" t="s">
        <v>2</v>
      </c>
      <c r="H38" s="92">
        <v>1.3006899999999999</v>
      </c>
      <c r="I38" s="92"/>
      <c r="J38" s="52">
        <v>1.3087</v>
      </c>
      <c r="K38" s="41">
        <f>(J38-H38)*10000</f>
        <v>80.100000000000733</v>
      </c>
      <c r="L38" s="90">
        <f t="shared" si="14"/>
        <v>9186.050736811254</v>
      </c>
      <c r="M38" s="91"/>
      <c r="N38" s="6">
        <f>IF(K38="","",(L38/K38)/LOOKUP(RIGHT($D$2,3),定数!$A$6:$A$13,定数!$B$6:$B$13))</f>
        <v>0.95568567798701309</v>
      </c>
      <c r="O38" s="29">
        <v>2012</v>
      </c>
      <c r="P38" s="8">
        <v>44093</v>
      </c>
      <c r="Q38" s="92">
        <v>1.28925</v>
      </c>
      <c r="R38" s="92"/>
      <c r="S38" s="93">
        <f>IF(Q38="","",U38*N38*LOOKUP(RIGHT($D$2,3),定数!$A$6:$A$13,定数!$B$6:$B$13))</f>
        <v>13119.652987405596</v>
      </c>
      <c r="T38" s="93"/>
      <c r="U38" s="94">
        <f t="shared" si="9"/>
        <v>114.39999999999895</v>
      </c>
      <c r="V38" s="94"/>
      <c r="W38" t="str">
        <f t="shared" si="13"/>
        <v/>
      </c>
      <c r="X38">
        <f t="shared" si="3"/>
        <v>0</v>
      </c>
      <c r="Y38" s="30">
        <f t="shared" si="10"/>
        <v>306201.69122704183</v>
      </c>
      <c r="Z38" s="31">
        <f t="shared" si="11"/>
        <v>0</v>
      </c>
      <c r="AA38">
        <f t="shared" si="4"/>
        <v>13119.652987405596</v>
      </c>
      <c r="AB38" t="str">
        <f t="shared" si="5"/>
        <v/>
      </c>
    </row>
    <row r="39" spans="1:28" x14ac:dyDescent="0.2">
      <c r="B39" s="41">
        <f t="shared" si="6"/>
        <v>81</v>
      </c>
      <c r="C39" s="88">
        <f t="shared" si="0"/>
        <v>319321.34421444742</v>
      </c>
      <c r="D39" s="88"/>
      <c r="E39" s="29"/>
      <c r="F39" s="8"/>
      <c r="G39" s="29"/>
      <c r="H39" s="92"/>
      <c r="I39" s="92"/>
      <c r="J39" s="33"/>
      <c r="K39" s="41">
        <f t="shared" si="12"/>
        <v>0</v>
      </c>
      <c r="L39" s="90">
        <f t="shared" si="14"/>
        <v>9579.6403264334222</v>
      </c>
      <c r="M39" s="91"/>
      <c r="N39" s="6" t="e">
        <f>IF(K39="","",(L39/K39)/LOOKUP(RIGHT($D$2,3),定数!$A$6:$A$13,定数!$B$6:$B$13))</f>
        <v>#DIV/0!</v>
      </c>
      <c r="O39" s="29"/>
      <c r="P39" s="8"/>
      <c r="Q39" s="92"/>
      <c r="R39" s="92"/>
      <c r="S39" s="93" t="str">
        <f>IF(Q39="","",U39*N39*LOOKUP(RIGHT($D$2,3),定数!$A$6:$A$13,定数!$B$6:$B$13))</f>
        <v/>
      </c>
      <c r="T39" s="93"/>
      <c r="U39" s="94" t="str">
        <f t="shared" si="9"/>
        <v/>
      </c>
      <c r="V39" s="94"/>
      <c r="W39" t="str">
        <f t="shared" si="13"/>
        <v/>
      </c>
      <c r="X39" t="str">
        <f t="shared" si="3"/>
        <v/>
      </c>
      <c r="Y39" s="30">
        <f t="shared" si="10"/>
        <v>319321.34421444742</v>
      </c>
      <c r="Z39" s="31">
        <f t="shared" si="11"/>
        <v>0</v>
      </c>
      <c r="AA39" t="str">
        <f t="shared" si="4"/>
        <v/>
      </c>
      <c r="AB39" t="str">
        <f t="shared" si="5"/>
        <v/>
      </c>
    </row>
    <row r="40" spans="1:28" x14ac:dyDescent="0.2">
      <c r="B40" s="41">
        <f t="shared" si="6"/>
        <v>82</v>
      </c>
      <c r="C40" s="88" t="str">
        <f t="shared" si="0"/>
        <v/>
      </c>
      <c r="D40" s="88"/>
      <c r="E40" s="29"/>
      <c r="F40" s="8"/>
      <c r="G40" s="29"/>
      <c r="H40" s="92"/>
      <c r="I40" s="92"/>
      <c r="J40" s="33"/>
      <c r="K40" s="41">
        <f t="shared" si="12"/>
        <v>0</v>
      </c>
      <c r="L40" s="90" t="e">
        <f t="shared" si="14"/>
        <v>#VALUE!</v>
      </c>
      <c r="M40" s="91"/>
      <c r="N40" s="6" t="e">
        <f>IF(K40="","",(L40/K40)/LOOKUP(RIGHT($D$2,3),定数!$A$6:$A$13,定数!$B$6:$B$13))</f>
        <v>#VALUE!</v>
      </c>
      <c r="O40" s="29"/>
      <c r="P40" s="8"/>
      <c r="Q40" s="92"/>
      <c r="R40" s="92"/>
      <c r="S40" s="93" t="str">
        <f>IF(Q40="","",U40*N40*LOOKUP(RIGHT($D$2,3),定数!$A$6:$A$13,定数!$B$6:$B$13))</f>
        <v/>
      </c>
      <c r="T40" s="93"/>
      <c r="U40" s="94" t="str">
        <f t="shared" si="9"/>
        <v/>
      </c>
      <c r="V40" s="94"/>
      <c r="W40" t="str">
        <f t="shared" si="13"/>
        <v/>
      </c>
      <c r="X40" t="str">
        <f t="shared" si="3"/>
        <v/>
      </c>
      <c r="Y40" s="30" t="str">
        <f t="shared" si="10"/>
        <v/>
      </c>
      <c r="Z40" s="31" t="str">
        <f t="shared" si="11"/>
        <v/>
      </c>
      <c r="AA40" t="str">
        <f t="shared" si="4"/>
        <v/>
      </c>
      <c r="AB40" t="str">
        <f t="shared" si="5"/>
        <v/>
      </c>
    </row>
    <row r="41" spans="1:28" x14ac:dyDescent="0.2">
      <c r="B41" s="41">
        <f t="shared" si="6"/>
        <v>83</v>
      </c>
      <c r="C41" s="88" t="str">
        <f t="shared" si="0"/>
        <v/>
      </c>
      <c r="D41" s="88"/>
      <c r="E41" s="29"/>
      <c r="F41" s="8"/>
      <c r="G41" s="29"/>
      <c r="H41" s="92"/>
      <c r="I41" s="92"/>
      <c r="J41" s="33"/>
      <c r="K41" s="41">
        <f t="shared" si="12"/>
        <v>0</v>
      </c>
      <c r="L41" s="90" t="e">
        <f t="shared" si="14"/>
        <v>#VALUE!</v>
      </c>
      <c r="M41" s="91"/>
      <c r="N41" s="6" t="e">
        <f>IF(K41="","",(L41/K41)/LOOKUP(RIGHT($D$2,3),定数!$A$6:$A$13,定数!$B$6:$B$13))</f>
        <v>#VALUE!</v>
      </c>
      <c r="O41" s="29"/>
      <c r="P41" s="8"/>
      <c r="Q41" s="92"/>
      <c r="R41" s="92"/>
      <c r="S41" s="93" t="str">
        <f>IF(Q41="","",U41*N41*LOOKUP(RIGHT($D$2,3),定数!$A$6:$A$13,定数!$B$6:$B$13))</f>
        <v/>
      </c>
      <c r="T41" s="93"/>
      <c r="U41" s="94" t="str">
        <f t="shared" si="9"/>
        <v/>
      </c>
      <c r="V41" s="94"/>
      <c r="W41" t="str">
        <f t="shared" si="13"/>
        <v/>
      </c>
      <c r="X41" t="str">
        <f t="shared" si="3"/>
        <v/>
      </c>
      <c r="Y41" s="30" t="str">
        <f t="shared" si="10"/>
        <v/>
      </c>
      <c r="Z41" s="31" t="str">
        <f t="shared" si="11"/>
        <v/>
      </c>
      <c r="AA41" t="str">
        <f t="shared" si="4"/>
        <v/>
      </c>
      <c r="AB41" t="str">
        <f t="shared" si="5"/>
        <v/>
      </c>
    </row>
    <row r="42" spans="1:28" x14ac:dyDescent="0.2">
      <c r="B42" s="41">
        <f t="shared" si="6"/>
        <v>84</v>
      </c>
      <c r="C42" s="88" t="str">
        <f t="shared" si="0"/>
        <v/>
      </c>
      <c r="D42" s="88"/>
      <c r="E42" s="29"/>
      <c r="F42" s="8"/>
      <c r="G42" s="29"/>
      <c r="H42" s="92"/>
      <c r="I42" s="92"/>
      <c r="J42" s="33"/>
      <c r="K42" s="41">
        <f t="shared" si="12"/>
        <v>0</v>
      </c>
      <c r="L42" s="90" t="e">
        <f t="shared" si="14"/>
        <v>#VALUE!</v>
      </c>
      <c r="M42" s="91"/>
      <c r="N42" s="6" t="e">
        <f>IF(K42="","",(L42/K42)/LOOKUP(RIGHT($D$2,3),定数!$A$6:$A$13,定数!$B$6:$B$13))</f>
        <v>#VALUE!</v>
      </c>
      <c r="O42" s="29"/>
      <c r="P42" s="8"/>
      <c r="Q42" s="92"/>
      <c r="R42" s="92"/>
      <c r="S42" s="93" t="str">
        <f>IF(Q42="","",U42*N42*LOOKUP(RIGHT($D$2,3),定数!$A$6:$A$13,定数!$B$6:$B$13))</f>
        <v/>
      </c>
      <c r="T42" s="93"/>
      <c r="U42" s="94" t="str">
        <f t="shared" si="9"/>
        <v/>
      </c>
      <c r="V42" s="94"/>
      <c r="W42" t="str">
        <f t="shared" si="13"/>
        <v/>
      </c>
      <c r="X42" t="str">
        <f t="shared" si="3"/>
        <v/>
      </c>
      <c r="Y42" s="30" t="str">
        <f t="shared" si="10"/>
        <v/>
      </c>
      <c r="Z42" s="31" t="str">
        <f t="shared" si="11"/>
        <v/>
      </c>
      <c r="AA42" t="str">
        <f t="shared" si="4"/>
        <v/>
      </c>
      <c r="AB42" t="str">
        <f t="shared" si="5"/>
        <v/>
      </c>
    </row>
    <row r="43" spans="1:28" x14ac:dyDescent="0.2">
      <c r="B43" s="41">
        <f t="shared" si="6"/>
        <v>85</v>
      </c>
      <c r="C43" s="88" t="str">
        <f t="shared" si="0"/>
        <v/>
      </c>
      <c r="D43" s="88"/>
      <c r="E43" s="29"/>
      <c r="F43" s="8"/>
      <c r="G43" s="29"/>
      <c r="H43" s="92"/>
      <c r="I43" s="92"/>
      <c r="J43" s="33"/>
      <c r="K43" s="41">
        <f t="shared" si="12"/>
        <v>0</v>
      </c>
      <c r="L43" s="90" t="e">
        <f t="shared" si="14"/>
        <v>#VALUE!</v>
      </c>
      <c r="M43" s="91"/>
      <c r="N43" s="6" t="e">
        <f>IF(K43="","",(L43/K43)/LOOKUP(RIGHT($D$2,3),定数!$A$6:$A$13,定数!$B$6:$B$13))</f>
        <v>#VALUE!</v>
      </c>
      <c r="O43" s="29"/>
      <c r="P43" s="8"/>
      <c r="Q43" s="92"/>
      <c r="R43" s="92"/>
      <c r="S43" s="93" t="str">
        <f>IF(Q43="","",U43*N43*LOOKUP(RIGHT($D$2,3),定数!$A$6:$A$13,定数!$B$6:$B$13))</f>
        <v/>
      </c>
      <c r="T43" s="93"/>
      <c r="U43" s="94" t="str">
        <f t="shared" si="9"/>
        <v/>
      </c>
      <c r="V43" s="94"/>
      <c r="W43" t="str">
        <f t="shared" si="13"/>
        <v/>
      </c>
      <c r="X43" t="str">
        <f t="shared" si="3"/>
        <v/>
      </c>
      <c r="Y43" s="30" t="str">
        <f t="shared" si="10"/>
        <v/>
      </c>
      <c r="Z43" s="31" t="str">
        <f t="shared" si="11"/>
        <v/>
      </c>
      <c r="AA43" t="str">
        <f t="shared" si="4"/>
        <v/>
      </c>
      <c r="AB43" t="str">
        <f t="shared" si="5"/>
        <v/>
      </c>
    </row>
    <row r="44" spans="1:28" x14ac:dyDescent="0.2">
      <c r="B44" s="41">
        <f t="shared" si="6"/>
        <v>86</v>
      </c>
      <c r="C44" s="88" t="str">
        <f t="shared" si="0"/>
        <v/>
      </c>
      <c r="D44" s="88"/>
      <c r="E44" s="29"/>
      <c r="F44" s="8"/>
      <c r="G44" s="29"/>
      <c r="H44" s="92"/>
      <c r="I44" s="92"/>
      <c r="J44" s="33"/>
      <c r="K44" s="41">
        <f t="shared" si="12"/>
        <v>0</v>
      </c>
      <c r="L44" s="90" t="e">
        <f t="shared" si="14"/>
        <v>#VALUE!</v>
      </c>
      <c r="M44" s="91"/>
      <c r="N44" s="6" t="e">
        <f>IF(K44="","",(L44/K44)/LOOKUP(RIGHT($D$2,3),定数!$A$6:$A$13,定数!$B$6:$B$13))</f>
        <v>#VALUE!</v>
      </c>
      <c r="O44" s="29"/>
      <c r="P44" s="8"/>
      <c r="Q44" s="92"/>
      <c r="R44" s="92"/>
      <c r="S44" s="93" t="str">
        <f>IF(Q44="","",U44*N44*LOOKUP(RIGHT($D$2,3),定数!$A$6:$A$13,定数!$B$6:$B$13))</f>
        <v/>
      </c>
      <c r="T44" s="93"/>
      <c r="U44" s="94" t="str">
        <f t="shared" si="9"/>
        <v/>
      </c>
      <c r="V44" s="94"/>
      <c r="W44" t="str">
        <f t="shared" si="13"/>
        <v/>
      </c>
      <c r="X44" t="str">
        <f t="shared" si="3"/>
        <v/>
      </c>
      <c r="Y44" s="30" t="str">
        <f t="shared" si="10"/>
        <v/>
      </c>
      <c r="Z44" s="31" t="str">
        <f t="shared" si="11"/>
        <v/>
      </c>
      <c r="AA44" t="str">
        <f t="shared" si="4"/>
        <v/>
      </c>
      <c r="AB44" t="str">
        <f t="shared" si="5"/>
        <v/>
      </c>
    </row>
    <row r="45" spans="1:28" x14ac:dyDescent="0.2">
      <c r="B45" s="41">
        <f t="shared" si="6"/>
        <v>87</v>
      </c>
      <c r="C45" s="88" t="str">
        <f t="shared" si="0"/>
        <v/>
      </c>
      <c r="D45" s="88"/>
      <c r="E45" s="29"/>
      <c r="F45" s="8"/>
      <c r="G45" s="29"/>
      <c r="H45" s="92"/>
      <c r="I45" s="92"/>
      <c r="J45" s="33"/>
      <c r="K45" s="41">
        <f t="shared" si="12"/>
        <v>0</v>
      </c>
      <c r="L45" s="90" t="e">
        <f t="shared" si="14"/>
        <v>#VALUE!</v>
      </c>
      <c r="M45" s="91"/>
      <c r="N45" s="6" t="e">
        <f>IF(K45="","",(L45/K45)/LOOKUP(RIGHT($D$2,3),定数!$A$6:$A$13,定数!$B$6:$B$13))</f>
        <v>#VALUE!</v>
      </c>
      <c r="O45" s="29"/>
      <c r="P45" s="8"/>
      <c r="Q45" s="92"/>
      <c r="R45" s="92"/>
      <c r="S45" s="93" t="str">
        <f>IF(Q45="","",U45*N45*LOOKUP(RIGHT($D$2,3),定数!$A$6:$A$13,定数!$B$6:$B$13))</f>
        <v/>
      </c>
      <c r="T45" s="93"/>
      <c r="U45" s="94" t="str">
        <f t="shared" si="9"/>
        <v/>
      </c>
      <c r="V45" s="94"/>
      <c r="W45" t="str">
        <f t="shared" si="13"/>
        <v/>
      </c>
      <c r="X45" t="str">
        <f t="shared" si="3"/>
        <v/>
      </c>
      <c r="Y45" s="30" t="str">
        <f t="shared" si="10"/>
        <v/>
      </c>
      <c r="Z45" s="31" t="str">
        <f t="shared" si="11"/>
        <v/>
      </c>
      <c r="AA45" t="str">
        <f t="shared" si="4"/>
        <v/>
      </c>
      <c r="AB45" t="str">
        <f t="shared" si="5"/>
        <v/>
      </c>
    </row>
    <row r="46" spans="1:28" x14ac:dyDescent="0.2">
      <c r="B46" s="41">
        <f t="shared" si="6"/>
        <v>88</v>
      </c>
      <c r="C46" s="88" t="str">
        <f t="shared" si="0"/>
        <v/>
      </c>
      <c r="D46" s="88"/>
      <c r="E46" s="29"/>
      <c r="F46" s="8"/>
      <c r="G46" s="29"/>
      <c r="H46" s="92"/>
      <c r="I46" s="92"/>
      <c r="J46" s="33"/>
      <c r="K46" s="41">
        <f t="shared" si="12"/>
        <v>0</v>
      </c>
      <c r="L46" s="90" t="e">
        <f t="shared" si="14"/>
        <v>#VALUE!</v>
      </c>
      <c r="M46" s="91"/>
      <c r="N46" s="6" t="e">
        <f>IF(K46="","",(L46/K46)/LOOKUP(RIGHT($D$2,3),定数!$A$6:$A$13,定数!$B$6:$B$13))</f>
        <v>#VALUE!</v>
      </c>
      <c r="O46" s="29"/>
      <c r="P46" s="8"/>
      <c r="Q46" s="92"/>
      <c r="R46" s="92"/>
      <c r="S46" s="93" t="str">
        <f>IF(Q46="","",U46*N46*LOOKUP(RIGHT($D$2,3),定数!$A$6:$A$13,定数!$B$6:$B$13))</f>
        <v/>
      </c>
      <c r="T46" s="93"/>
      <c r="U46" s="94" t="str">
        <f t="shared" si="9"/>
        <v/>
      </c>
      <c r="V46" s="94"/>
      <c r="W46" t="str">
        <f t="shared" si="13"/>
        <v/>
      </c>
      <c r="X46" t="str">
        <f t="shared" si="3"/>
        <v/>
      </c>
      <c r="Y46" s="30" t="str">
        <f t="shared" si="10"/>
        <v/>
      </c>
      <c r="Z46" s="31" t="str">
        <f t="shared" si="11"/>
        <v/>
      </c>
      <c r="AA46" t="str">
        <f t="shared" si="4"/>
        <v/>
      </c>
      <c r="AB46" t="str">
        <f t="shared" si="5"/>
        <v/>
      </c>
    </row>
    <row r="47" spans="1:28" x14ac:dyDescent="0.2">
      <c r="B47" s="41">
        <f t="shared" si="6"/>
        <v>89</v>
      </c>
      <c r="C47" s="88" t="str">
        <f t="shared" si="0"/>
        <v/>
      </c>
      <c r="D47" s="88"/>
      <c r="E47" s="29"/>
      <c r="F47" s="8"/>
      <c r="G47" s="29"/>
      <c r="H47" s="92"/>
      <c r="I47" s="92"/>
      <c r="J47" s="33"/>
      <c r="K47" s="41">
        <f t="shared" si="12"/>
        <v>0</v>
      </c>
      <c r="L47" s="90" t="e">
        <f t="shared" si="14"/>
        <v>#VALUE!</v>
      </c>
      <c r="M47" s="91"/>
      <c r="N47" s="6" t="e">
        <f>IF(K47="","",(L47/K47)/LOOKUP(RIGHT($D$2,3),定数!$A$6:$A$13,定数!$B$6:$B$13))</f>
        <v>#VALUE!</v>
      </c>
      <c r="O47" s="29"/>
      <c r="P47" s="8"/>
      <c r="Q47" s="92"/>
      <c r="R47" s="92"/>
      <c r="S47" s="93" t="str">
        <f>IF(Q47="","",U47*N47*LOOKUP(RIGHT($D$2,3),定数!$A$6:$A$13,定数!$B$6:$B$13))</f>
        <v/>
      </c>
      <c r="T47" s="93"/>
      <c r="U47" s="94" t="str">
        <f t="shared" si="9"/>
        <v/>
      </c>
      <c r="V47" s="94"/>
      <c r="W47" t="str">
        <f t="shared" si="13"/>
        <v/>
      </c>
      <c r="X47" t="str">
        <f t="shared" si="3"/>
        <v/>
      </c>
      <c r="Y47" s="30" t="str">
        <f t="shared" si="10"/>
        <v/>
      </c>
      <c r="Z47" s="31" t="str">
        <f t="shared" si="11"/>
        <v/>
      </c>
      <c r="AA47" t="str">
        <f t="shared" si="4"/>
        <v/>
      </c>
      <c r="AB47" t="str">
        <f t="shared" si="5"/>
        <v/>
      </c>
    </row>
    <row r="48" spans="1:28" x14ac:dyDescent="0.2">
      <c r="B48" s="41">
        <f t="shared" si="6"/>
        <v>90</v>
      </c>
      <c r="C48" s="88" t="str">
        <f t="shared" si="0"/>
        <v/>
      </c>
      <c r="D48" s="88"/>
      <c r="E48" s="29"/>
      <c r="F48" s="8"/>
      <c r="G48" s="29"/>
      <c r="H48" s="92"/>
      <c r="I48" s="92"/>
      <c r="J48" s="33"/>
      <c r="K48" s="41">
        <f t="shared" si="12"/>
        <v>0</v>
      </c>
      <c r="L48" s="90" t="e">
        <f t="shared" si="14"/>
        <v>#VALUE!</v>
      </c>
      <c r="M48" s="91"/>
      <c r="N48" s="6" t="e">
        <f>IF(K48="","",(L48/K48)/LOOKUP(RIGHT($D$2,3),定数!$A$6:$A$13,定数!$B$6:$B$13))</f>
        <v>#VALUE!</v>
      </c>
      <c r="O48" s="29"/>
      <c r="P48" s="8"/>
      <c r="Q48" s="92"/>
      <c r="R48" s="92"/>
      <c r="S48" s="93" t="str">
        <f>IF(Q48="","",U48*N48*LOOKUP(RIGHT($D$2,3),定数!$A$6:$A$13,定数!$B$6:$B$13))</f>
        <v/>
      </c>
      <c r="T48" s="93"/>
      <c r="U48" s="94" t="str">
        <f t="shared" si="9"/>
        <v/>
      </c>
      <c r="V48" s="94"/>
      <c r="W48" t="str">
        <f t="shared" si="13"/>
        <v/>
      </c>
      <c r="X48" t="str">
        <f t="shared" si="3"/>
        <v/>
      </c>
      <c r="Y48" s="30" t="str">
        <f t="shared" si="10"/>
        <v/>
      </c>
      <c r="Z48" s="31" t="str">
        <f t="shared" si="11"/>
        <v/>
      </c>
      <c r="AA48" t="str">
        <f t="shared" si="4"/>
        <v/>
      </c>
      <c r="AB48" t="str">
        <f t="shared" si="5"/>
        <v/>
      </c>
    </row>
    <row r="49" spans="2:28" x14ac:dyDescent="0.2">
      <c r="B49" s="41">
        <f t="shared" si="6"/>
        <v>91</v>
      </c>
      <c r="C49" s="88" t="str">
        <f t="shared" si="0"/>
        <v/>
      </c>
      <c r="D49" s="88"/>
      <c r="E49" s="29"/>
      <c r="F49" s="8"/>
      <c r="G49" s="29"/>
      <c r="H49" s="92"/>
      <c r="I49" s="92"/>
      <c r="J49" s="33"/>
      <c r="K49" s="41">
        <f t="shared" si="12"/>
        <v>0</v>
      </c>
      <c r="L49" s="90" t="e">
        <f t="shared" si="14"/>
        <v>#VALUE!</v>
      </c>
      <c r="M49" s="91"/>
      <c r="N49" s="6" t="e">
        <f>IF(K49="","",(L49/K49)/LOOKUP(RIGHT($D$2,3),定数!$A$6:$A$13,定数!$B$6:$B$13))</f>
        <v>#VALUE!</v>
      </c>
      <c r="O49" s="29"/>
      <c r="P49" s="8"/>
      <c r="Q49" s="92"/>
      <c r="R49" s="92"/>
      <c r="S49" s="93" t="str">
        <f>IF(Q49="","",U49*N49*LOOKUP(RIGHT($D$2,3),定数!$A$6:$A$13,定数!$B$6:$B$13))</f>
        <v/>
      </c>
      <c r="T49" s="93"/>
      <c r="U49" s="94" t="str">
        <f t="shared" si="9"/>
        <v/>
      </c>
      <c r="V49" s="94"/>
      <c r="W49" t="str">
        <f t="shared" si="13"/>
        <v/>
      </c>
      <c r="X49" t="str">
        <f t="shared" si="3"/>
        <v/>
      </c>
      <c r="Y49" s="30" t="str">
        <f t="shared" si="10"/>
        <v/>
      </c>
      <c r="Z49" s="31" t="str">
        <f t="shared" si="11"/>
        <v/>
      </c>
      <c r="AA49" t="str">
        <f t="shared" si="4"/>
        <v/>
      </c>
      <c r="AB49" t="str">
        <f t="shared" si="5"/>
        <v/>
      </c>
    </row>
    <row r="50" spans="2:28" x14ac:dyDescent="0.2">
      <c r="B50" s="41">
        <f t="shared" si="6"/>
        <v>92</v>
      </c>
      <c r="C50" s="88" t="str">
        <f t="shared" si="0"/>
        <v/>
      </c>
      <c r="D50" s="88"/>
      <c r="E50" s="29"/>
      <c r="F50" s="8"/>
      <c r="G50" s="29"/>
      <c r="H50" s="92"/>
      <c r="I50" s="92"/>
      <c r="J50" s="33"/>
      <c r="K50" s="41">
        <f t="shared" si="12"/>
        <v>0</v>
      </c>
      <c r="L50" s="90" t="e">
        <f t="shared" si="14"/>
        <v>#VALUE!</v>
      </c>
      <c r="M50" s="91"/>
      <c r="N50" s="6" t="e">
        <f>IF(K50="","",(L50/K50)/LOOKUP(RIGHT($D$2,3),定数!$A$6:$A$13,定数!$B$6:$B$13))</f>
        <v>#VALUE!</v>
      </c>
      <c r="O50" s="29"/>
      <c r="P50" s="8"/>
      <c r="Q50" s="92"/>
      <c r="R50" s="92"/>
      <c r="S50" s="93" t="str">
        <f>IF(Q50="","",U50*N50*LOOKUP(RIGHT($D$2,3),定数!$A$6:$A$13,定数!$B$6:$B$13))</f>
        <v/>
      </c>
      <c r="T50" s="93"/>
      <c r="U50" s="94" t="str">
        <f t="shared" si="9"/>
        <v/>
      </c>
      <c r="V50" s="94"/>
      <c r="W50" t="str">
        <f t="shared" si="13"/>
        <v/>
      </c>
      <c r="X50" t="str">
        <f t="shared" si="3"/>
        <v/>
      </c>
      <c r="Y50" s="30" t="str">
        <f t="shared" si="10"/>
        <v/>
      </c>
      <c r="Z50" s="31" t="str">
        <f t="shared" si="11"/>
        <v/>
      </c>
      <c r="AA50" t="str">
        <f t="shared" si="4"/>
        <v/>
      </c>
      <c r="AB50" t="str">
        <f t="shared" si="5"/>
        <v/>
      </c>
    </row>
    <row r="51" spans="2:28" x14ac:dyDescent="0.2">
      <c r="B51" s="41">
        <f t="shared" si="6"/>
        <v>93</v>
      </c>
      <c r="C51" s="88" t="str">
        <f t="shared" si="0"/>
        <v/>
      </c>
      <c r="D51" s="88"/>
      <c r="E51" s="29"/>
      <c r="F51" s="8"/>
      <c r="G51" s="29"/>
      <c r="H51" s="92"/>
      <c r="I51" s="92"/>
      <c r="J51" s="33"/>
      <c r="K51" s="41">
        <f t="shared" si="12"/>
        <v>0</v>
      </c>
      <c r="L51" s="90" t="e">
        <f t="shared" si="14"/>
        <v>#VALUE!</v>
      </c>
      <c r="M51" s="91"/>
      <c r="N51" s="6" t="e">
        <f>IF(K51="","",(L51/K51)/LOOKUP(RIGHT($D$2,3),定数!$A$6:$A$13,定数!$B$6:$B$13))</f>
        <v>#VALUE!</v>
      </c>
      <c r="O51" s="29"/>
      <c r="P51" s="8"/>
      <c r="Q51" s="92"/>
      <c r="R51" s="92"/>
      <c r="S51" s="93" t="str">
        <f>IF(Q51="","",U51*N51*LOOKUP(RIGHT($D$2,3),定数!$A$6:$A$13,定数!$B$6:$B$13))</f>
        <v/>
      </c>
      <c r="T51" s="93"/>
      <c r="U51" s="94" t="str">
        <f t="shared" si="9"/>
        <v/>
      </c>
      <c r="V51" s="94"/>
      <c r="W51" t="str">
        <f t="shared" si="13"/>
        <v/>
      </c>
      <c r="X51" t="str">
        <f t="shared" si="3"/>
        <v/>
      </c>
      <c r="Y51" s="30" t="str">
        <f t="shared" si="10"/>
        <v/>
      </c>
      <c r="Z51" s="31" t="str">
        <f t="shared" si="11"/>
        <v/>
      </c>
      <c r="AA51" t="str">
        <f t="shared" si="4"/>
        <v/>
      </c>
      <c r="AB51" t="str">
        <f t="shared" si="5"/>
        <v/>
      </c>
    </row>
    <row r="52" spans="2:28" x14ac:dyDescent="0.2">
      <c r="B52" s="41">
        <f t="shared" si="6"/>
        <v>94</v>
      </c>
      <c r="C52" s="88" t="str">
        <f t="shared" si="0"/>
        <v/>
      </c>
      <c r="D52" s="88"/>
      <c r="E52" s="29"/>
      <c r="F52" s="8"/>
      <c r="G52" s="29"/>
      <c r="H52" s="92"/>
      <c r="I52" s="92"/>
      <c r="J52" s="33"/>
      <c r="K52" s="41">
        <f t="shared" si="12"/>
        <v>0</v>
      </c>
      <c r="L52" s="90" t="e">
        <f t="shared" si="14"/>
        <v>#VALUE!</v>
      </c>
      <c r="M52" s="91"/>
      <c r="N52" s="6" t="e">
        <f>IF(K52="","",(L52/K52)/LOOKUP(RIGHT($D$2,3),定数!$A$6:$A$13,定数!$B$6:$B$13))</f>
        <v>#VALUE!</v>
      </c>
      <c r="O52" s="29"/>
      <c r="P52" s="8"/>
      <c r="Q52" s="92"/>
      <c r="R52" s="92"/>
      <c r="S52" s="93" t="str">
        <f>IF(Q52="","",U52*N52*LOOKUP(RIGHT($D$2,3),定数!$A$6:$A$13,定数!$B$6:$B$13))</f>
        <v/>
      </c>
      <c r="T52" s="93"/>
      <c r="U52" s="94" t="str">
        <f t="shared" si="9"/>
        <v/>
      </c>
      <c r="V52" s="94"/>
      <c r="W52" t="str">
        <f t="shared" si="13"/>
        <v/>
      </c>
      <c r="X52" t="str">
        <f t="shared" si="3"/>
        <v/>
      </c>
      <c r="Y52" s="30" t="str">
        <f t="shared" si="10"/>
        <v/>
      </c>
      <c r="Z52" s="31" t="str">
        <f t="shared" si="11"/>
        <v/>
      </c>
      <c r="AA52" t="str">
        <f t="shared" si="4"/>
        <v/>
      </c>
      <c r="AB52" t="str">
        <f t="shared" si="5"/>
        <v/>
      </c>
    </row>
    <row r="53" spans="2:28" x14ac:dyDescent="0.2">
      <c r="B53" s="41">
        <f t="shared" si="6"/>
        <v>95</v>
      </c>
      <c r="C53" s="88" t="str">
        <f t="shared" si="0"/>
        <v/>
      </c>
      <c r="D53" s="88"/>
      <c r="E53" s="29"/>
      <c r="F53" s="8"/>
      <c r="G53" s="29"/>
      <c r="H53" s="92"/>
      <c r="I53" s="92"/>
      <c r="J53" s="33"/>
      <c r="K53" s="41">
        <f t="shared" si="12"/>
        <v>0</v>
      </c>
      <c r="L53" s="90" t="e">
        <f t="shared" si="14"/>
        <v>#VALUE!</v>
      </c>
      <c r="M53" s="91"/>
      <c r="N53" s="6" t="e">
        <f>IF(K53="","",(L53/K53)/LOOKUP(RIGHT($D$2,3),定数!$A$6:$A$13,定数!$B$6:$B$13))</f>
        <v>#VALUE!</v>
      </c>
      <c r="O53" s="29"/>
      <c r="P53" s="8"/>
      <c r="Q53" s="92"/>
      <c r="R53" s="92"/>
      <c r="S53" s="93" t="str">
        <f>IF(Q53="","",U53*N53*LOOKUP(RIGHT($D$2,3),定数!$A$6:$A$13,定数!$B$6:$B$13))</f>
        <v/>
      </c>
      <c r="T53" s="93"/>
      <c r="U53" s="94" t="str">
        <f t="shared" si="9"/>
        <v/>
      </c>
      <c r="V53" s="94"/>
      <c r="W53" t="str">
        <f t="shared" si="13"/>
        <v/>
      </c>
      <c r="X53" t="str">
        <f t="shared" si="3"/>
        <v/>
      </c>
      <c r="Y53" s="30" t="str">
        <f t="shared" si="10"/>
        <v/>
      </c>
      <c r="Z53" s="31" t="str">
        <f t="shared" si="11"/>
        <v/>
      </c>
      <c r="AA53" t="str">
        <f t="shared" si="4"/>
        <v/>
      </c>
      <c r="AB53" t="str">
        <f t="shared" si="5"/>
        <v/>
      </c>
    </row>
    <row r="54" spans="2:28" x14ac:dyDescent="0.2">
      <c r="B54" s="41">
        <f t="shared" si="6"/>
        <v>96</v>
      </c>
      <c r="C54" s="88" t="str">
        <f t="shared" si="0"/>
        <v/>
      </c>
      <c r="D54" s="88"/>
      <c r="E54" s="29"/>
      <c r="F54" s="8"/>
      <c r="G54" s="29"/>
      <c r="H54" s="92"/>
      <c r="I54" s="92"/>
      <c r="J54" s="33"/>
      <c r="K54" s="41">
        <f t="shared" si="12"/>
        <v>0</v>
      </c>
      <c r="L54" s="90" t="e">
        <f t="shared" si="14"/>
        <v>#VALUE!</v>
      </c>
      <c r="M54" s="91"/>
      <c r="N54" s="6" t="e">
        <f>IF(K54="","",(L54/K54)/LOOKUP(RIGHT($D$2,3),定数!$A$6:$A$13,定数!$B$6:$B$13))</f>
        <v>#VALUE!</v>
      </c>
      <c r="O54" s="29"/>
      <c r="P54" s="8"/>
      <c r="Q54" s="92"/>
      <c r="R54" s="92"/>
      <c r="S54" s="93" t="str">
        <f>IF(Q54="","",U54*N54*LOOKUP(RIGHT($D$2,3),定数!$A$6:$A$13,定数!$B$6:$B$13))</f>
        <v/>
      </c>
      <c r="T54" s="93"/>
      <c r="U54" s="94" t="str">
        <f t="shared" si="9"/>
        <v/>
      </c>
      <c r="V54" s="94"/>
      <c r="W54" t="str">
        <f t="shared" si="13"/>
        <v/>
      </c>
      <c r="X54" t="str">
        <f t="shared" si="3"/>
        <v/>
      </c>
      <c r="Y54" s="30" t="str">
        <f t="shared" si="10"/>
        <v/>
      </c>
      <c r="Z54" s="31" t="str">
        <f t="shared" si="11"/>
        <v/>
      </c>
      <c r="AA54" t="str">
        <f t="shared" si="4"/>
        <v/>
      </c>
      <c r="AB54" t="str">
        <f t="shared" si="5"/>
        <v/>
      </c>
    </row>
    <row r="55" spans="2:28" x14ac:dyDescent="0.2">
      <c r="B55" s="41">
        <f t="shared" si="6"/>
        <v>97</v>
      </c>
      <c r="C55" s="88" t="str">
        <f t="shared" si="0"/>
        <v/>
      </c>
      <c r="D55" s="88"/>
      <c r="E55" s="29"/>
      <c r="F55" s="8"/>
      <c r="G55" s="29"/>
      <c r="H55" s="92"/>
      <c r="I55" s="92"/>
      <c r="J55" s="33"/>
      <c r="K55" s="41">
        <f t="shared" si="12"/>
        <v>0</v>
      </c>
      <c r="L55" s="90" t="e">
        <f t="shared" si="14"/>
        <v>#VALUE!</v>
      </c>
      <c r="M55" s="91"/>
      <c r="N55" s="6" t="e">
        <f>IF(K55="","",(L55/K55)/LOOKUP(RIGHT($D$2,3),定数!$A$6:$A$13,定数!$B$6:$B$13))</f>
        <v>#VALUE!</v>
      </c>
      <c r="O55" s="29"/>
      <c r="P55" s="8"/>
      <c r="Q55" s="92"/>
      <c r="R55" s="92"/>
      <c r="S55" s="93" t="str">
        <f>IF(Q55="","",U55*N55*LOOKUP(RIGHT($D$2,3),定数!$A$6:$A$13,定数!$B$6:$B$13))</f>
        <v/>
      </c>
      <c r="T55" s="93"/>
      <c r="U55" s="94" t="str">
        <f t="shared" si="9"/>
        <v/>
      </c>
      <c r="V55" s="94"/>
      <c r="W55" t="str">
        <f t="shared" si="13"/>
        <v/>
      </c>
      <c r="X55" t="str">
        <f t="shared" si="3"/>
        <v/>
      </c>
      <c r="Y55" s="30" t="str">
        <f t="shared" si="10"/>
        <v/>
      </c>
      <c r="Z55" s="31" t="str">
        <f t="shared" si="11"/>
        <v/>
      </c>
      <c r="AA55" t="str">
        <f t="shared" si="4"/>
        <v/>
      </c>
      <c r="AB55" t="str">
        <f t="shared" si="5"/>
        <v/>
      </c>
    </row>
    <row r="56" spans="2:28" x14ac:dyDescent="0.2">
      <c r="B56" s="41">
        <f t="shared" si="6"/>
        <v>98</v>
      </c>
      <c r="C56" s="88" t="str">
        <f t="shared" si="0"/>
        <v/>
      </c>
      <c r="D56" s="88"/>
      <c r="E56" s="29"/>
      <c r="F56" s="8"/>
      <c r="G56" s="29"/>
      <c r="H56" s="92"/>
      <c r="I56" s="92"/>
      <c r="J56" s="33"/>
      <c r="K56" s="41">
        <f t="shared" si="12"/>
        <v>0</v>
      </c>
      <c r="L56" s="90" t="e">
        <f t="shared" si="14"/>
        <v>#VALUE!</v>
      </c>
      <c r="M56" s="91"/>
      <c r="N56" s="6" t="e">
        <f>IF(K56="","",(L56/K56)/LOOKUP(RIGHT($D$2,3),定数!$A$6:$A$13,定数!$B$6:$B$13))</f>
        <v>#VALUE!</v>
      </c>
      <c r="O56" s="29"/>
      <c r="P56" s="8"/>
      <c r="Q56" s="92"/>
      <c r="R56" s="92"/>
      <c r="S56" s="93" t="str">
        <f>IF(Q56="","",U56*N56*LOOKUP(RIGHT($D$2,3),定数!$A$6:$A$13,定数!$B$6:$B$13))</f>
        <v/>
      </c>
      <c r="T56" s="93"/>
      <c r="U56" s="94" t="str">
        <f t="shared" si="9"/>
        <v/>
      </c>
      <c r="V56" s="94"/>
      <c r="W56" t="str">
        <f t="shared" si="13"/>
        <v/>
      </c>
      <c r="X56" t="str">
        <f t="shared" si="3"/>
        <v/>
      </c>
      <c r="Y56" s="30" t="str">
        <f t="shared" si="10"/>
        <v/>
      </c>
      <c r="Z56" s="31" t="str">
        <f t="shared" si="11"/>
        <v/>
      </c>
      <c r="AA56" t="str">
        <f t="shared" si="4"/>
        <v/>
      </c>
      <c r="AB56" t="str">
        <f t="shared" si="5"/>
        <v/>
      </c>
    </row>
    <row r="57" spans="2:28" x14ac:dyDescent="0.2">
      <c r="B57" s="41">
        <f t="shared" si="6"/>
        <v>99</v>
      </c>
      <c r="C57" s="88" t="str">
        <f t="shared" si="0"/>
        <v/>
      </c>
      <c r="D57" s="88"/>
      <c r="E57" s="29"/>
      <c r="F57" s="8"/>
      <c r="G57" s="29"/>
      <c r="H57" s="92"/>
      <c r="I57" s="92"/>
      <c r="J57" s="33"/>
      <c r="K57" s="41">
        <f t="shared" si="12"/>
        <v>0</v>
      </c>
      <c r="L57" s="90" t="e">
        <f t="shared" si="14"/>
        <v>#VALUE!</v>
      </c>
      <c r="M57" s="91"/>
      <c r="N57" s="6" t="e">
        <f>IF(K57="","",(L57/K57)/LOOKUP(RIGHT($D$2,3),定数!$A$6:$A$13,定数!$B$6:$B$13))</f>
        <v>#VALUE!</v>
      </c>
      <c r="O57" s="29"/>
      <c r="P57" s="8"/>
      <c r="Q57" s="92"/>
      <c r="R57" s="92"/>
      <c r="S57" s="93" t="str">
        <f>IF(Q57="","",U57*N57*LOOKUP(RIGHT($D$2,3),定数!$A$6:$A$13,定数!$B$6:$B$13))</f>
        <v/>
      </c>
      <c r="T57" s="93"/>
      <c r="U57" s="94" t="str">
        <f t="shared" si="9"/>
        <v/>
      </c>
      <c r="V57" s="94"/>
      <c r="W57" t="str">
        <f t="shared" si="13"/>
        <v/>
      </c>
      <c r="X57" t="str">
        <f t="shared" si="3"/>
        <v/>
      </c>
      <c r="Y57" s="30" t="str">
        <f t="shared" si="10"/>
        <v/>
      </c>
      <c r="Z57" s="31" t="str">
        <f t="shared" si="11"/>
        <v/>
      </c>
      <c r="AA57" t="str">
        <f t="shared" si="4"/>
        <v/>
      </c>
      <c r="AB57" t="str">
        <f t="shared" si="5"/>
        <v/>
      </c>
    </row>
    <row r="58" spans="2:28" x14ac:dyDescent="0.2">
      <c r="B58" s="41">
        <f t="shared" si="6"/>
        <v>100</v>
      </c>
      <c r="C58" s="88" t="str">
        <f t="shared" si="0"/>
        <v/>
      </c>
      <c r="D58" s="88"/>
      <c r="E58" s="29"/>
      <c r="F58" s="8"/>
      <c r="G58" s="29"/>
      <c r="H58" s="92"/>
      <c r="I58" s="92"/>
      <c r="J58" s="33"/>
      <c r="K58" s="41">
        <f t="shared" si="12"/>
        <v>0</v>
      </c>
      <c r="L58" s="90" t="e">
        <f t="shared" si="14"/>
        <v>#VALUE!</v>
      </c>
      <c r="M58" s="91"/>
      <c r="N58" s="6" t="e">
        <f>IF(K58="","",(L58/K58)/LOOKUP(RIGHT($D$2,3),定数!$A$6:$A$13,定数!$B$6:$B$13))</f>
        <v>#VALUE!</v>
      </c>
      <c r="O58" s="29"/>
      <c r="P58" s="8"/>
      <c r="Q58" s="92"/>
      <c r="R58" s="92"/>
      <c r="S58" s="93" t="str">
        <f>IF(Q58="","",U58*N58*LOOKUP(RIGHT($D$2,3),定数!$A$6:$A$13,定数!$B$6:$B$13))</f>
        <v/>
      </c>
      <c r="T58" s="93"/>
      <c r="U58" s="94" t="str">
        <f t="shared" si="9"/>
        <v/>
      </c>
      <c r="V58" s="94"/>
      <c r="W58" t="str">
        <f t="shared" si="13"/>
        <v/>
      </c>
      <c r="X58" t="str">
        <f t="shared" si="3"/>
        <v/>
      </c>
      <c r="Y58" s="30" t="str">
        <f t="shared" si="10"/>
        <v/>
      </c>
      <c r="Z58" s="31" t="str">
        <f t="shared" si="11"/>
        <v/>
      </c>
      <c r="AA58" t="str">
        <f t="shared" si="4"/>
        <v/>
      </c>
      <c r="AB58" t="str">
        <f t="shared" si="5"/>
        <v/>
      </c>
    </row>
    <row r="59" spans="2:28" x14ac:dyDescent="0.2">
      <c r="B59" s="41">
        <f t="shared" si="6"/>
        <v>101</v>
      </c>
      <c r="C59" s="88" t="str">
        <f t="shared" si="0"/>
        <v/>
      </c>
      <c r="D59" s="88"/>
      <c r="E59" s="29"/>
      <c r="F59" s="8"/>
      <c r="G59" s="29"/>
      <c r="H59" s="92"/>
      <c r="I59" s="92"/>
      <c r="J59" s="33"/>
      <c r="K59" s="41">
        <f t="shared" si="12"/>
        <v>0</v>
      </c>
      <c r="L59" s="90" t="e">
        <f t="shared" si="14"/>
        <v>#VALUE!</v>
      </c>
      <c r="M59" s="91"/>
      <c r="N59" s="6" t="e">
        <f>IF(K59="","",(L59/K59)/LOOKUP(RIGHT($D$2,3),定数!$A$6:$A$13,定数!$B$6:$B$13))</f>
        <v>#VALUE!</v>
      </c>
      <c r="O59" s="29"/>
      <c r="P59" s="8"/>
      <c r="Q59" s="92"/>
      <c r="R59" s="92"/>
      <c r="S59" s="93" t="str">
        <f>IF(Q59="","",U59*N59*LOOKUP(RIGHT($D$2,3),定数!$A$6:$A$13,定数!$B$6:$B$13))</f>
        <v/>
      </c>
      <c r="T59" s="93"/>
      <c r="U59" s="94" t="str">
        <f t="shared" si="9"/>
        <v/>
      </c>
      <c r="V59" s="94"/>
      <c r="W59" t="str">
        <f t="shared" si="13"/>
        <v/>
      </c>
      <c r="X59" t="str">
        <f t="shared" si="3"/>
        <v/>
      </c>
      <c r="Y59" s="30" t="str">
        <f t="shared" si="10"/>
        <v/>
      </c>
      <c r="Z59" s="31" t="str">
        <f t="shared" si="11"/>
        <v/>
      </c>
      <c r="AA59" t="str">
        <f t="shared" si="4"/>
        <v/>
      </c>
      <c r="AB59" t="str">
        <f t="shared" si="5"/>
        <v/>
      </c>
    </row>
    <row r="60" spans="2:28" x14ac:dyDescent="0.2">
      <c r="B60" s="41">
        <f t="shared" si="6"/>
        <v>102</v>
      </c>
      <c r="C60" s="88" t="str">
        <f t="shared" si="0"/>
        <v/>
      </c>
      <c r="D60" s="88"/>
      <c r="E60" s="29"/>
      <c r="F60" s="8"/>
      <c r="G60" s="29"/>
      <c r="H60" s="92"/>
      <c r="I60" s="92"/>
      <c r="J60" s="33"/>
      <c r="K60" s="41">
        <f t="shared" si="12"/>
        <v>0</v>
      </c>
      <c r="L60" s="90" t="e">
        <f t="shared" si="14"/>
        <v>#VALUE!</v>
      </c>
      <c r="M60" s="91"/>
      <c r="N60" s="6" t="e">
        <f>IF(K60="","",(L60/K60)/LOOKUP(RIGHT($D$2,3),定数!$A$6:$A$13,定数!$B$6:$B$13))</f>
        <v>#VALUE!</v>
      </c>
      <c r="O60" s="29"/>
      <c r="P60" s="8"/>
      <c r="Q60" s="92"/>
      <c r="R60" s="92"/>
      <c r="S60" s="93" t="str">
        <f>IF(Q60="","",U60*N60*LOOKUP(RIGHT($D$2,3),定数!$A$6:$A$13,定数!$B$6:$B$13))</f>
        <v/>
      </c>
      <c r="T60" s="93"/>
      <c r="U60" s="94" t="str">
        <f t="shared" si="9"/>
        <v/>
      </c>
      <c r="V60" s="94"/>
      <c r="W60" t="str">
        <f t="shared" si="13"/>
        <v/>
      </c>
      <c r="X60" t="str">
        <f t="shared" si="3"/>
        <v/>
      </c>
      <c r="Y60" s="30" t="str">
        <f t="shared" si="10"/>
        <v/>
      </c>
      <c r="Z60" s="31" t="str">
        <f t="shared" si="11"/>
        <v/>
      </c>
      <c r="AA60" t="str">
        <f t="shared" si="4"/>
        <v/>
      </c>
      <c r="AB60" t="str">
        <f t="shared" si="5"/>
        <v/>
      </c>
    </row>
    <row r="61" spans="2:28" x14ac:dyDescent="0.2">
      <c r="B61" s="41">
        <f t="shared" si="6"/>
        <v>103</v>
      </c>
      <c r="C61" s="88" t="str">
        <f t="shared" si="0"/>
        <v/>
      </c>
      <c r="D61" s="88"/>
      <c r="E61" s="29"/>
      <c r="F61" s="8"/>
      <c r="G61" s="29"/>
      <c r="H61" s="92"/>
      <c r="I61" s="92"/>
      <c r="J61" s="33"/>
      <c r="K61" s="41">
        <f t="shared" si="12"/>
        <v>0</v>
      </c>
      <c r="L61" s="90" t="e">
        <f t="shared" si="14"/>
        <v>#VALUE!</v>
      </c>
      <c r="M61" s="91"/>
      <c r="N61" s="6" t="e">
        <f>IF(K61="","",(L61/K61)/LOOKUP(RIGHT($D$2,3),定数!$A$6:$A$13,定数!$B$6:$B$13))</f>
        <v>#VALUE!</v>
      </c>
      <c r="O61" s="29"/>
      <c r="P61" s="8"/>
      <c r="Q61" s="92"/>
      <c r="R61" s="92"/>
      <c r="S61" s="93" t="str">
        <f>IF(Q61="","",U61*N61*LOOKUP(RIGHT($D$2,3),定数!$A$6:$A$13,定数!$B$6:$B$13))</f>
        <v/>
      </c>
      <c r="T61" s="93"/>
      <c r="U61" s="94" t="str">
        <f t="shared" si="9"/>
        <v/>
      </c>
      <c r="V61" s="94"/>
      <c r="W61" t="str">
        <f t="shared" si="13"/>
        <v/>
      </c>
      <c r="X61" t="str">
        <f t="shared" si="3"/>
        <v/>
      </c>
      <c r="Y61" s="30" t="str">
        <f t="shared" si="10"/>
        <v/>
      </c>
      <c r="Z61" s="31" t="str">
        <f t="shared" si="11"/>
        <v/>
      </c>
      <c r="AA61" t="str">
        <f t="shared" si="4"/>
        <v/>
      </c>
      <c r="AB61" t="str">
        <f t="shared" si="5"/>
        <v/>
      </c>
    </row>
    <row r="62" spans="2:28" x14ac:dyDescent="0.2">
      <c r="B62" s="41">
        <f t="shared" si="6"/>
        <v>104</v>
      </c>
      <c r="C62" s="88" t="str">
        <f t="shared" si="0"/>
        <v/>
      </c>
      <c r="D62" s="88"/>
      <c r="E62" s="29"/>
      <c r="F62" s="8"/>
      <c r="G62" s="29"/>
      <c r="H62" s="92"/>
      <c r="I62" s="92"/>
      <c r="J62" s="33"/>
      <c r="K62" s="41">
        <f t="shared" si="12"/>
        <v>0</v>
      </c>
      <c r="L62" s="90" t="e">
        <f t="shared" si="14"/>
        <v>#VALUE!</v>
      </c>
      <c r="M62" s="91"/>
      <c r="N62" s="6" t="e">
        <f>IF(K62="","",(L62/K62)/LOOKUP(RIGHT($D$2,3),定数!$A$6:$A$13,定数!$B$6:$B$13))</f>
        <v>#VALUE!</v>
      </c>
      <c r="O62" s="29"/>
      <c r="P62" s="8"/>
      <c r="Q62" s="92"/>
      <c r="R62" s="92"/>
      <c r="S62" s="93" t="str">
        <f>IF(Q62="","",U62*N62*LOOKUP(RIGHT($D$2,3),定数!$A$6:$A$13,定数!$B$6:$B$13))</f>
        <v/>
      </c>
      <c r="T62" s="93"/>
      <c r="U62" s="94" t="str">
        <f t="shared" si="9"/>
        <v/>
      </c>
      <c r="V62" s="94"/>
      <c r="W62" t="str">
        <f t="shared" si="13"/>
        <v/>
      </c>
      <c r="X62" t="str">
        <f t="shared" si="3"/>
        <v/>
      </c>
      <c r="Y62" s="30" t="str">
        <f t="shared" si="10"/>
        <v/>
      </c>
      <c r="Z62" s="31" t="str">
        <f t="shared" si="11"/>
        <v/>
      </c>
      <c r="AA62" t="str">
        <f t="shared" si="4"/>
        <v/>
      </c>
      <c r="AB62" t="str">
        <f t="shared" si="5"/>
        <v/>
      </c>
    </row>
    <row r="63" spans="2:28" x14ac:dyDescent="0.2">
      <c r="B63" s="41">
        <f t="shared" si="6"/>
        <v>105</v>
      </c>
      <c r="C63" s="88" t="str">
        <f t="shared" si="0"/>
        <v/>
      </c>
      <c r="D63" s="88"/>
      <c r="E63" s="29"/>
      <c r="F63" s="8"/>
      <c r="G63" s="29"/>
      <c r="H63" s="92"/>
      <c r="I63" s="92"/>
      <c r="J63" s="33"/>
      <c r="K63" s="41">
        <f t="shared" si="12"/>
        <v>0</v>
      </c>
      <c r="L63" s="90" t="e">
        <f t="shared" si="14"/>
        <v>#VALUE!</v>
      </c>
      <c r="M63" s="91"/>
      <c r="N63" s="6" t="e">
        <f>IF(K63="","",(L63/K63)/LOOKUP(RIGHT($D$2,3),定数!$A$6:$A$13,定数!$B$6:$B$13))</f>
        <v>#VALUE!</v>
      </c>
      <c r="O63" s="29"/>
      <c r="P63" s="8"/>
      <c r="Q63" s="92"/>
      <c r="R63" s="92"/>
      <c r="S63" s="93" t="str">
        <f>IF(Q63="","",U63*N63*LOOKUP(RIGHT($D$2,3),定数!$A$6:$A$13,定数!$B$6:$B$13))</f>
        <v/>
      </c>
      <c r="T63" s="93"/>
      <c r="U63" s="94" t="str">
        <f t="shared" si="9"/>
        <v/>
      </c>
      <c r="V63" s="94"/>
      <c r="W63" t="str">
        <f t="shared" si="13"/>
        <v/>
      </c>
      <c r="X63" t="str">
        <f t="shared" si="3"/>
        <v/>
      </c>
      <c r="Y63" s="30" t="str">
        <f t="shared" si="10"/>
        <v/>
      </c>
      <c r="Z63" s="31" t="str">
        <f t="shared" si="11"/>
        <v/>
      </c>
      <c r="AA63" t="str">
        <f t="shared" si="4"/>
        <v/>
      </c>
      <c r="AB63" t="str">
        <f t="shared" si="5"/>
        <v/>
      </c>
    </row>
    <row r="64" spans="2:28" x14ac:dyDescent="0.2">
      <c r="B64" s="41">
        <f t="shared" si="6"/>
        <v>106</v>
      </c>
      <c r="C64" s="88" t="str">
        <f t="shared" si="0"/>
        <v/>
      </c>
      <c r="D64" s="88"/>
      <c r="E64" s="29"/>
      <c r="F64" s="8"/>
      <c r="G64" s="29"/>
      <c r="H64" s="92"/>
      <c r="I64" s="92"/>
      <c r="J64" s="33"/>
      <c r="K64" s="41">
        <f t="shared" si="12"/>
        <v>0</v>
      </c>
      <c r="L64" s="90" t="e">
        <f t="shared" si="14"/>
        <v>#VALUE!</v>
      </c>
      <c r="M64" s="91"/>
      <c r="N64" s="6" t="e">
        <f>IF(K64="","",(L64/K64)/LOOKUP(RIGHT($D$2,3),定数!$A$6:$A$13,定数!$B$6:$B$13))</f>
        <v>#VALUE!</v>
      </c>
      <c r="O64" s="29"/>
      <c r="P64" s="8"/>
      <c r="Q64" s="92"/>
      <c r="R64" s="92"/>
      <c r="S64" s="93" t="str">
        <f>IF(Q64="","",U64*N64*LOOKUP(RIGHT($D$2,3),定数!$A$6:$A$13,定数!$B$6:$B$13))</f>
        <v/>
      </c>
      <c r="T64" s="93"/>
      <c r="U64" s="94" t="str">
        <f t="shared" si="9"/>
        <v/>
      </c>
      <c r="V64" s="94"/>
      <c r="W64" t="str">
        <f t="shared" si="13"/>
        <v/>
      </c>
      <c r="X64" t="str">
        <f t="shared" si="3"/>
        <v/>
      </c>
      <c r="Y64" s="30" t="str">
        <f t="shared" si="10"/>
        <v/>
      </c>
      <c r="Z64" s="31" t="str">
        <f t="shared" si="11"/>
        <v/>
      </c>
      <c r="AA64" t="str">
        <f t="shared" si="4"/>
        <v/>
      </c>
      <c r="AB64" t="str">
        <f t="shared" si="5"/>
        <v/>
      </c>
    </row>
    <row r="65" spans="2:28" x14ac:dyDescent="0.2">
      <c r="B65" s="41">
        <f t="shared" si="6"/>
        <v>107</v>
      </c>
      <c r="C65" s="88" t="str">
        <f t="shared" si="0"/>
        <v/>
      </c>
      <c r="D65" s="88"/>
      <c r="E65" s="29"/>
      <c r="F65" s="8"/>
      <c r="G65" s="29"/>
      <c r="H65" s="92"/>
      <c r="I65" s="92"/>
      <c r="J65" s="33"/>
      <c r="K65" s="41">
        <f t="shared" si="12"/>
        <v>0</v>
      </c>
      <c r="L65" s="90" t="e">
        <f t="shared" si="14"/>
        <v>#VALUE!</v>
      </c>
      <c r="M65" s="91"/>
      <c r="N65" s="6" t="e">
        <f>IF(K65="","",(L65/K65)/LOOKUP(RIGHT($D$2,3),定数!$A$6:$A$13,定数!$B$6:$B$13))</f>
        <v>#VALUE!</v>
      </c>
      <c r="O65" s="29"/>
      <c r="P65" s="8"/>
      <c r="Q65" s="92"/>
      <c r="R65" s="92"/>
      <c r="S65" s="93" t="str">
        <f>IF(Q65="","",U65*N65*LOOKUP(RIGHT($D$2,3),定数!$A$6:$A$13,定数!$B$6:$B$13))</f>
        <v/>
      </c>
      <c r="T65" s="93"/>
      <c r="U65" s="94" t="str">
        <f t="shared" si="9"/>
        <v/>
      </c>
      <c r="V65" s="94"/>
      <c r="W65" t="str">
        <f t="shared" si="13"/>
        <v/>
      </c>
      <c r="X65" t="str">
        <f t="shared" si="3"/>
        <v/>
      </c>
      <c r="Y65" s="30" t="str">
        <f t="shared" si="10"/>
        <v/>
      </c>
      <c r="Z65" s="31" t="str">
        <f t="shared" si="11"/>
        <v/>
      </c>
      <c r="AA65" t="str">
        <f t="shared" si="4"/>
        <v/>
      </c>
      <c r="AB65" t="str">
        <f t="shared" si="5"/>
        <v/>
      </c>
    </row>
    <row r="66" spans="2:28" x14ac:dyDescent="0.2">
      <c r="B66" s="41">
        <f t="shared" si="6"/>
        <v>108</v>
      </c>
      <c r="C66" s="88" t="str">
        <f t="shared" si="0"/>
        <v/>
      </c>
      <c r="D66" s="88"/>
      <c r="E66" s="29"/>
      <c r="F66" s="8"/>
      <c r="G66" s="29"/>
      <c r="H66" s="92"/>
      <c r="I66" s="92"/>
      <c r="J66" s="33"/>
      <c r="K66" s="41">
        <f t="shared" si="12"/>
        <v>0</v>
      </c>
      <c r="L66" s="90" t="e">
        <f t="shared" si="14"/>
        <v>#VALUE!</v>
      </c>
      <c r="M66" s="91"/>
      <c r="N66" s="6" t="e">
        <f>IF(K66="","",(L66/K66)/LOOKUP(RIGHT($D$2,3),定数!$A$6:$A$13,定数!$B$6:$B$13))</f>
        <v>#VALUE!</v>
      </c>
      <c r="O66" s="29"/>
      <c r="P66" s="8"/>
      <c r="Q66" s="92"/>
      <c r="R66" s="92"/>
      <c r="S66" s="93" t="str">
        <f>IF(Q66="","",U66*N66*LOOKUP(RIGHT($D$2,3),定数!$A$6:$A$13,定数!$B$6:$B$13))</f>
        <v/>
      </c>
      <c r="T66" s="93"/>
      <c r="U66" s="94" t="str">
        <f t="shared" si="9"/>
        <v/>
      </c>
      <c r="V66" s="94"/>
      <c r="W66" t="str">
        <f t="shared" si="13"/>
        <v/>
      </c>
      <c r="X66" t="str">
        <f t="shared" si="3"/>
        <v/>
      </c>
      <c r="Y66" s="30" t="str">
        <f t="shared" si="10"/>
        <v/>
      </c>
      <c r="Z66" s="31" t="str">
        <f t="shared" si="11"/>
        <v/>
      </c>
      <c r="AA66" t="str">
        <f t="shared" si="4"/>
        <v/>
      </c>
      <c r="AB66" t="str">
        <f t="shared" si="5"/>
        <v/>
      </c>
    </row>
    <row r="67" spans="2:28" x14ac:dyDescent="0.2">
      <c r="B67" s="41">
        <f t="shared" si="6"/>
        <v>109</v>
      </c>
      <c r="C67" s="88" t="str">
        <f t="shared" si="0"/>
        <v/>
      </c>
      <c r="D67" s="88"/>
      <c r="E67" s="29"/>
      <c r="F67" s="8"/>
      <c r="G67" s="29"/>
      <c r="H67" s="92"/>
      <c r="I67" s="92"/>
      <c r="J67" s="33"/>
      <c r="K67" s="41">
        <f t="shared" si="12"/>
        <v>0</v>
      </c>
      <c r="L67" s="90" t="e">
        <f t="shared" si="14"/>
        <v>#VALUE!</v>
      </c>
      <c r="M67" s="91"/>
      <c r="N67" s="6" t="e">
        <f>IF(K67="","",(L67/K67)/LOOKUP(RIGHT($D$2,3),定数!$A$6:$A$13,定数!$B$6:$B$13))</f>
        <v>#VALUE!</v>
      </c>
      <c r="O67" s="29"/>
      <c r="P67" s="8"/>
      <c r="Q67" s="92"/>
      <c r="R67" s="92"/>
      <c r="S67" s="93" t="str">
        <f>IF(Q67="","",U67*N67*LOOKUP(RIGHT($D$2,3),定数!$A$6:$A$13,定数!$B$6:$B$13))</f>
        <v/>
      </c>
      <c r="T67" s="93"/>
      <c r="U67" s="94" t="str">
        <f t="shared" si="9"/>
        <v/>
      </c>
      <c r="V67" s="94"/>
      <c r="W67" t="str">
        <f t="shared" si="13"/>
        <v/>
      </c>
      <c r="X67" t="str">
        <f t="shared" si="3"/>
        <v/>
      </c>
      <c r="Y67" s="30" t="str">
        <f t="shared" si="10"/>
        <v/>
      </c>
      <c r="Z67" s="31" t="str">
        <f t="shared" si="11"/>
        <v/>
      </c>
      <c r="AA67" t="str">
        <f t="shared" si="4"/>
        <v/>
      </c>
      <c r="AB67" t="str">
        <f t="shared" si="5"/>
        <v/>
      </c>
    </row>
    <row r="68" spans="2:28" x14ac:dyDescent="0.2">
      <c r="B68" s="41">
        <f t="shared" si="6"/>
        <v>110</v>
      </c>
      <c r="C68" s="88" t="str">
        <f t="shared" si="0"/>
        <v/>
      </c>
      <c r="D68" s="88"/>
      <c r="E68" s="29"/>
      <c r="F68" s="8"/>
      <c r="G68" s="29"/>
      <c r="H68" s="92"/>
      <c r="I68" s="92"/>
      <c r="J68" s="33"/>
      <c r="K68" s="41">
        <f t="shared" si="12"/>
        <v>0</v>
      </c>
      <c r="L68" s="90" t="e">
        <f t="shared" si="14"/>
        <v>#VALUE!</v>
      </c>
      <c r="M68" s="91"/>
      <c r="N68" s="6" t="e">
        <f>IF(K68="","",(L68/K68)/LOOKUP(RIGHT($D$2,3),定数!$A$6:$A$13,定数!$B$6:$B$13))</f>
        <v>#VALUE!</v>
      </c>
      <c r="O68" s="29"/>
      <c r="P68" s="8"/>
      <c r="Q68" s="92"/>
      <c r="R68" s="92"/>
      <c r="S68" s="93" t="str">
        <f>IF(Q68="","",U68*N68*LOOKUP(RIGHT($D$2,3),定数!$A$6:$A$13,定数!$B$6:$B$13))</f>
        <v/>
      </c>
      <c r="T68" s="93"/>
      <c r="U68" s="94" t="str">
        <f t="shared" si="9"/>
        <v/>
      </c>
      <c r="V68" s="94"/>
      <c r="W68" t="str">
        <f t="shared" si="13"/>
        <v/>
      </c>
      <c r="X68" t="str">
        <f t="shared" si="3"/>
        <v/>
      </c>
      <c r="Y68" s="30" t="str">
        <f t="shared" si="10"/>
        <v/>
      </c>
      <c r="Z68" s="31" t="str">
        <f t="shared" si="11"/>
        <v/>
      </c>
      <c r="AA68" t="str">
        <f t="shared" si="4"/>
        <v/>
      </c>
      <c r="AB68" t="str">
        <f t="shared" si="5"/>
        <v/>
      </c>
    </row>
    <row r="69" spans="2:28" x14ac:dyDescent="0.2">
      <c r="B69" s="41">
        <f t="shared" si="6"/>
        <v>111</v>
      </c>
      <c r="C69" s="88" t="str">
        <f t="shared" si="0"/>
        <v/>
      </c>
      <c r="D69" s="88"/>
      <c r="E69" s="29"/>
      <c r="F69" s="8"/>
      <c r="G69" s="29"/>
      <c r="H69" s="92"/>
      <c r="I69" s="92"/>
      <c r="J69" s="33"/>
      <c r="K69" s="41">
        <f t="shared" si="12"/>
        <v>0</v>
      </c>
      <c r="L69" s="90" t="e">
        <f t="shared" si="14"/>
        <v>#VALUE!</v>
      </c>
      <c r="M69" s="91"/>
      <c r="N69" s="6" t="e">
        <f>IF(K69="","",(L69/K69)/LOOKUP(RIGHT($D$2,3),定数!$A$6:$A$13,定数!$B$6:$B$13))</f>
        <v>#VALUE!</v>
      </c>
      <c r="O69" s="29"/>
      <c r="P69" s="8"/>
      <c r="Q69" s="92"/>
      <c r="R69" s="92"/>
      <c r="S69" s="93" t="str">
        <f>IF(Q69="","",U69*N69*LOOKUP(RIGHT($D$2,3),定数!$A$6:$A$13,定数!$B$6:$B$13))</f>
        <v/>
      </c>
      <c r="T69" s="93"/>
      <c r="U69" s="94" t="str">
        <f t="shared" si="9"/>
        <v/>
      </c>
      <c r="V69" s="94"/>
      <c r="W69" t="str">
        <f t="shared" si="13"/>
        <v/>
      </c>
      <c r="X69" t="str">
        <f t="shared" si="3"/>
        <v/>
      </c>
      <c r="Y69" s="30" t="str">
        <f t="shared" si="10"/>
        <v/>
      </c>
      <c r="Z69" s="31" t="str">
        <f t="shared" si="11"/>
        <v/>
      </c>
      <c r="AA69" t="str">
        <f t="shared" si="4"/>
        <v/>
      </c>
      <c r="AB69" t="str">
        <f t="shared" si="5"/>
        <v/>
      </c>
    </row>
    <row r="70" spans="2:28" x14ac:dyDescent="0.2">
      <c r="B70" s="41">
        <f t="shared" si="6"/>
        <v>112</v>
      </c>
      <c r="C70" s="88" t="str">
        <f t="shared" si="0"/>
        <v/>
      </c>
      <c r="D70" s="88"/>
      <c r="E70" s="29"/>
      <c r="F70" s="8"/>
      <c r="G70" s="29"/>
      <c r="H70" s="92"/>
      <c r="I70" s="92"/>
      <c r="J70" s="33"/>
      <c r="K70" s="41">
        <f t="shared" si="12"/>
        <v>0</v>
      </c>
      <c r="L70" s="90" t="e">
        <f t="shared" si="14"/>
        <v>#VALUE!</v>
      </c>
      <c r="M70" s="91"/>
      <c r="N70" s="6" t="e">
        <f>IF(K70="","",(L70/K70)/LOOKUP(RIGHT($D$2,3),定数!$A$6:$A$13,定数!$B$6:$B$13))</f>
        <v>#VALUE!</v>
      </c>
      <c r="O70" s="29"/>
      <c r="P70" s="8"/>
      <c r="Q70" s="92"/>
      <c r="R70" s="92"/>
      <c r="S70" s="93" t="str">
        <f>IF(Q70="","",U70*N70*LOOKUP(RIGHT($D$2,3),定数!$A$6:$A$13,定数!$B$6:$B$13))</f>
        <v/>
      </c>
      <c r="T70" s="93"/>
      <c r="U70" s="94" t="str">
        <f t="shared" si="9"/>
        <v/>
      </c>
      <c r="V70" s="94"/>
      <c r="W70" t="str">
        <f t="shared" si="13"/>
        <v/>
      </c>
      <c r="X70" t="str">
        <f t="shared" si="3"/>
        <v/>
      </c>
      <c r="Y70" s="30" t="str">
        <f t="shared" si="10"/>
        <v/>
      </c>
      <c r="Z70" s="31" t="str">
        <f t="shared" si="11"/>
        <v/>
      </c>
      <c r="AA70" t="str">
        <f t="shared" si="4"/>
        <v/>
      </c>
      <c r="AB70" t="str">
        <f t="shared" si="5"/>
        <v/>
      </c>
    </row>
    <row r="71" spans="2:28" x14ac:dyDescent="0.2">
      <c r="B71" s="41">
        <f t="shared" si="6"/>
        <v>113</v>
      </c>
      <c r="C71" s="88" t="str">
        <f t="shared" si="0"/>
        <v/>
      </c>
      <c r="D71" s="88"/>
      <c r="E71" s="29"/>
      <c r="F71" s="8"/>
      <c r="G71" s="29"/>
      <c r="H71" s="92"/>
      <c r="I71" s="92"/>
      <c r="J71" s="33"/>
      <c r="K71" s="41">
        <f t="shared" si="12"/>
        <v>0</v>
      </c>
      <c r="L71" s="90" t="e">
        <f t="shared" si="14"/>
        <v>#VALUE!</v>
      </c>
      <c r="M71" s="91"/>
      <c r="N71" s="6" t="e">
        <f>IF(K71="","",(L71/K71)/LOOKUP(RIGHT($D$2,3),定数!$A$6:$A$13,定数!$B$6:$B$13))</f>
        <v>#VALUE!</v>
      </c>
      <c r="O71" s="29"/>
      <c r="P71" s="8"/>
      <c r="Q71" s="92"/>
      <c r="R71" s="92"/>
      <c r="S71" s="93" t="str">
        <f>IF(Q71="","",U71*N71*LOOKUP(RIGHT($D$2,3),定数!$A$6:$A$13,定数!$B$6:$B$13))</f>
        <v/>
      </c>
      <c r="T71" s="93"/>
      <c r="U71" s="94" t="str">
        <f t="shared" si="9"/>
        <v/>
      </c>
      <c r="V71" s="94"/>
      <c r="W71" t="str">
        <f t="shared" si="13"/>
        <v/>
      </c>
      <c r="X71" t="str">
        <f t="shared" si="3"/>
        <v/>
      </c>
      <c r="Y71" s="30" t="str">
        <f t="shared" si="10"/>
        <v/>
      </c>
      <c r="Z71" s="31" t="str">
        <f t="shared" si="11"/>
        <v/>
      </c>
      <c r="AA71" t="str">
        <f t="shared" si="4"/>
        <v/>
      </c>
      <c r="AB71" t="str">
        <f t="shared" si="5"/>
        <v/>
      </c>
    </row>
    <row r="72" spans="2:28" x14ac:dyDescent="0.2">
      <c r="B72" s="41">
        <f t="shared" si="6"/>
        <v>114</v>
      </c>
      <c r="C72" s="88" t="str">
        <f t="shared" si="0"/>
        <v/>
      </c>
      <c r="D72" s="88"/>
      <c r="E72" s="29"/>
      <c r="F72" s="8"/>
      <c r="G72" s="29"/>
      <c r="H72" s="92"/>
      <c r="I72" s="92"/>
      <c r="J72" s="33"/>
      <c r="K72" s="41">
        <f t="shared" si="12"/>
        <v>0</v>
      </c>
      <c r="L72" s="90" t="e">
        <f t="shared" si="14"/>
        <v>#VALUE!</v>
      </c>
      <c r="M72" s="91"/>
      <c r="N72" s="6" t="e">
        <f>IF(K72="","",(L72/K72)/LOOKUP(RIGHT($D$2,3),定数!$A$6:$A$13,定数!$B$6:$B$13))</f>
        <v>#VALUE!</v>
      </c>
      <c r="O72" s="29"/>
      <c r="P72" s="8"/>
      <c r="Q72" s="92"/>
      <c r="R72" s="92"/>
      <c r="S72" s="93" t="str">
        <f>IF(Q72="","",U72*N72*LOOKUP(RIGHT($D$2,3),定数!$A$6:$A$13,定数!$B$6:$B$13))</f>
        <v/>
      </c>
      <c r="T72" s="93"/>
      <c r="U72" s="94" t="str">
        <f t="shared" si="9"/>
        <v/>
      </c>
      <c r="V72" s="94"/>
      <c r="W72" t="str">
        <f t="shared" si="13"/>
        <v/>
      </c>
      <c r="X72" t="str">
        <f t="shared" si="3"/>
        <v/>
      </c>
      <c r="Y72" s="30" t="str">
        <f t="shared" si="10"/>
        <v/>
      </c>
      <c r="Z72" s="31" t="str">
        <f t="shared" si="11"/>
        <v/>
      </c>
      <c r="AA72" t="str">
        <f t="shared" si="4"/>
        <v/>
      </c>
      <c r="AB72" t="str">
        <f t="shared" si="5"/>
        <v/>
      </c>
    </row>
    <row r="73" spans="2:28" x14ac:dyDescent="0.2">
      <c r="B73" s="41">
        <f t="shared" si="6"/>
        <v>115</v>
      </c>
      <c r="C73" s="88" t="str">
        <f t="shared" si="0"/>
        <v/>
      </c>
      <c r="D73" s="88"/>
      <c r="E73" s="29"/>
      <c r="F73" s="8"/>
      <c r="G73" s="29"/>
      <c r="H73" s="92"/>
      <c r="I73" s="92"/>
      <c r="J73" s="33"/>
      <c r="K73" s="41">
        <f t="shared" si="12"/>
        <v>0</v>
      </c>
      <c r="L73" s="90" t="e">
        <f t="shared" si="14"/>
        <v>#VALUE!</v>
      </c>
      <c r="M73" s="91"/>
      <c r="N73" s="6" t="e">
        <f>IF(K73="","",(L73/K73)/LOOKUP(RIGHT($D$2,3),定数!$A$6:$A$13,定数!$B$6:$B$13))</f>
        <v>#VALUE!</v>
      </c>
      <c r="O73" s="29"/>
      <c r="P73" s="8"/>
      <c r="Q73" s="92"/>
      <c r="R73" s="92"/>
      <c r="S73" s="93" t="str">
        <f>IF(Q73="","",U73*N73*LOOKUP(RIGHT($D$2,3),定数!$A$6:$A$13,定数!$B$6:$B$13))</f>
        <v/>
      </c>
      <c r="T73" s="93"/>
      <c r="U73" s="94" t="str">
        <f t="shared" si="9"/>
        <v/>
      </c>
      <c r="V73" s="94"/>
      <c r="W73" t="str">
        <f t="shared" si="13"/>
        <v/>
      </c>
      <c r="X73" t="str">
        <f t="shared" si="3"/>
        <v/>
      </c>
      <c r="Y73" s="30" t="str">
        <f t="shared" si="10"/>
        <v/>
      </c>
      <c r="Z73" s="31" t="str">
        <f t="shared" si="11"/>
        <v/>
      </c>
      <c r="AA73" t="str">
        <f t="shared" si="4"/>
        <v/>
      </c>
      <c r="AB73" t="str">
        <f t="shared" si="5"/>
        <v/>
      </c>
    </row>
    <row r="74" spans="2:28" x14ac:dyDescent="0.2">
      <c r="B74" s="41">
        <f t="shared" si="6"/>
        <v>116</v>
      </c>
      <c r="C74" s="88" t="str">
        <f t="shared" ref="C74:C108" si="15">IF(S73="","",C73+S73)</f>
        <v/>
      </c>
      <c r="D74" s="88"/>
      <c r="E74" s="29"/>
      <c r="F74" s="8"/>
      <c r="G74" s="29"/>
      <c r="H74" s="92"/>
      <c r="I74" s="92"/>
      <c r="J74" s="33"/>
      <c r="K74" s="41">
        <f t="shared" si="12"/>
        <v>0</v>
      </c>
      <c r="L74" s="90" t="e">
        <f t="shared" si="14"/>
        <v>#VALUE!</v>
      </c>
      <c r="M74" s="91"/>
      <c r="N74" s="6" t="e">
        <f>IF(K74="","",(L74/K74)/LOOKUP(RIGHT($D$2,3),定数!$A$6:$A$13,定数!$B$6:$B$13))</f>
        <v>#VALUE!</v>
      </c>
      <c r="O74" s="29"/>
      <c r="P74" s="8"/>
      <c r="Q74" s="92"/>
      <c r="R74" s="92"/>
      <c r="S74" s="93" t="str">
        <f>IF(Q74="","",U74*N74*LOOKUP(RIGHT($D$2,3),定数!$A$6:$A$13,定数!$B$6:$B$13))</f>
        <v/>
      </c>
      <c r="T74" s="93"/>
      <c r="U74" s="94" t="str">
        <f t="shared" si="9"/>
        <v/>
      </c>
      <c r="V74" s="94"/>
      <c r="W74" t="str">
        <f t="shared" si="13"/>
        <v/>
      </c>
      <c r="X74" t="str">
        <f t="shared" si="13"/>
        <v/>
      </c>
      <c r="Y74" s="30" t="str">
        <f t="shared" si="10"/>
        <v/>
      </c>
      <c r="Z74" s="31" t="str">
        <f t="shared" si="11"/>
        <v/>
      </c>
      <c r="AA74" t="str">
        <f t="shared" ref="AA74:AA108" si="16">IF(S74&gt;0,S74,"")</f>
        <v/>
      </c>
      <c r="AB74" t="str">
        <f t="shared" ref="AB74:AB108" si="17">IF(S74&lt;0,S74,"")</f>
        <v/>
      </c>
    </row>
    <row r="75" spans="2:28" x14ac:dyDescent="0.2">
      <c r="B75" s="41">
        <f t="shared" ref="B75:B108" si="18">B74+1</f>
        <v>117</v>
      </c>
      <c r="C75" s="88" t="str">
        <f t="shared" si="15"/>
        <v/>
      </c>
      <c r="D75" s="88"/>
      <c r="E75" s="29"/>
      <c r="F75" s="8"/>
      <c r="G75" s="29"/>
      <c r="H75" s="92"/>
      <c r="I75" s="92"/>
      <c r="J75" s="33"/>
      <c r="K75" s="41">
        <f t="shared" si="12"/>
        <v>0</v>
      </c>
      <c r="L75" s="90" t="e">
        <f t="shared" ref="L75:L108" si="19">IF(K75="","",C75*0.03)</f>
        <v>#VALUE!</v>
      </c>
      <c r="M75" s="91"/>
      <c r="N75" s="6" t="e">
        <f>IF(K75="","",(L75/K75)/LOOKUP(RIGHT($D$2,3),定数!$A$6:$A$13,定数!$B$6:$B$13))</f>
        <v>#VALUE!</v>
      </c>
      <c r="O75" s="29"/>
      <c r="P75" s="8"/>
      <c r="Q75" s="92"/>
      <c r="R75" s="92"/>
      <c r="S75" s="93" t="str">
        <f>IF(Q75="","",U75*N75*LOOKUP(RIGHT($D$2,3),定数!$A$6:$A$13,定数!$B$6:$B$13))</f>
        <v/>
      </c>
      <c r="T75" s="93"/>
      <c r="U75" s="94" t="str">
        <f t="shared" si="9"/>
        <v/>
      </c>
      <c r="V75" s="94"/>
      <c r="W75" t="str">
        <f t="shared" ref="W75:X90" si="20">IF(T75&lt;&gt;"",IF(T75&lt;0,1+W74,0),"")</f>
        <v/>
      </c>
      <c r="X75" t="str">
        <f t="shared" si="20"/>
        <v/>
      </c>
      <c r="Y75" s="30" t="str">
        <f t="shared" si="10"/>
        <v/>
      </c>
      <c r="Z75" s="31" t="str">
        <f t="shared" si="11"/>
        <v/>
      </c>
      <c r="AA75" t="str">
        <f t="shared" si="16"/>
        <v/>
      </c>
      <c r="AB75" t="str">
        <f t="shared" si="17"/>
        <v/>
      </c>
    </row>
    <row r="76" spans="2:28" x14ac:dyDescent="0.2">
      <c r="B76" s="41">
        <f t="shared" si="18"/>
        <v>118</v>
      </c>
      <c r="C76" s="88" t="str">
        <f t="shared" si="15"/>
        <v/>
      </c>
      <c r="D76" s="88"/>
      <c r="E76" s="29"/>
      <c r="F76" s="8"/>
      <c r="G76" s="29"/>
      <c r="H76" s="92"/>
      <c r="I76" s="92"/>
      <c r="J76" s="33"/>
      <c r="K76" s="41">
        <f t="shared" si="12"/>
        <v>0</v>
      </c>
      <c r="L76" s="90" t="e">
        <f t="shared" si="19"/>
        <v>#VALUE!</v>
      </c>
      <c r="M76" s="91"/>
      <c r="N76" s="6" t="e">
        <f>IF(K76="","",(L76/K76)/LOOKUP(RIGHT($D$2,3),定数!$A$6:$A$13,定数!$B$6:$B$13))</f>
        <v>#VALUE!</v>
      </c>
      <c r="O76" s="29"/>
      <c r="P76" s="8"/>
      <c r="Q76" s="92"/>
      <c r="R76" s="92"/>
      <c r="S76" s="93" t="str">
        <f>IF(Q76="","",U76*N76*LOOKUP(RIGHT($D$2,3),定数!$A$6:$A$13,定数!$B$6:$B$13))</f>
        <v/>
      </c>
      <c r="T76" s="93"/>
      <c r="U76" s="94" t="str">
        <f t="shared" ref="U76:U108" si="21">IF(Q76="","",IF(G76="買",(Q76-H76),(H76-Q76))*IF(RIGHT($D$2,3)="JPY",100,10000))</f>
        <v/>
      </c>
      <c r="V76" s="94"/>
      <c r="W76" t="str">
        <f t="shared" si="20"/>
        <v/>
      </c>
      <c r="X76" t="str">
        <f t="shared" si="20"/>
        <v/>
      </c>
      <c r="Y76" s="30" t="str">
        <f t="shared" ref="Y76:Y108" si="22">IF(C76&lt;&gt;"",MAX(Y75,C76),"")</f>
        <v/>
      </c>
      <c r="Z76" s="31" t="str">
        <f t="shared" ref="Z76:Z108" si="23">IF(Y76&lt;&gt;"",1-(C76/Y76),"")</f>
        <v/>
      </c>
      <c r="AA76" t="str">
        <f t="shared" si="16"/>
        <v/>
      </c>
      <c r="AB76" t="str">
        <f t="shared" si="17"/>
        <v/>
      </c>
    </row>
    <row r="77" spans="2:28" x14ac:dyDescent="0.2">
      <c r="B77" s="41">
        <f t="shared" si="18"/>
        <v>119</v>
      </c>
      <c r="C77" s="88" t="str">
        <f t="shared" si="15"/>
        <v/>
      </c>
      <c r="D77" s="88"/>
      <c r="E77" s="29"/>
      <c r="F77" s="8"/>
      <c r="G77" s="29"/>
      <c r="H77" s="92"/>
      <c r="I77" s="92"/>
      <c r="J77" s="33"/>
      <c r="K77" s="41">
        <f t="shared" si="12"/>
        <v>0</v>
      </c>
      <c r="L77" s="90" t="e">
        <f t="shared" si="19"/>
        <v>#VALUE!</v>
      </c>
      <c r="M77" s="91"/>
      <c r="N77" s="6" t="e">
        <f>IF(K77="","",(L77/K77)/LOOKUP(RIGHT($D$2,3),定数!$A$6:$A$13,定数!$B$6:$B$13))</f>
        <v>#VALUE!</v>
      </c>
      <c r="O77" s="29"/>
      <c r="P77" s="8"/>
      <c r="Q77" s="92"/>
      <c r="R77" s="92"/>
      <c r="S77" s="93" t="str">
        <f>IF(Q77="","",U77*N77*LOOKUP(RIGHT($D$2,3),定数!$A$6:$A$13,定数!$B$6:$B$13))</f>
        <v/>
      </c>
      <c r="T77" s="93"/>
      <c r="U77" s="94" t="str">
        <f t="shared" si="21"/>
        <v/>
      </c>
      <c r="V77" s="94"/>
      <c r="W77" t="str">
        <f t="shared" si="20"/>
        <v/>
      </c>
      <c r="X77" t="str">
        <f t="shared" si="20"/>
        <v/>
      </c>
      <c r="Y77" s="30" t="str">
        <f t="shared" si="22"/>
        <v/>
      </c>
      <c r="Z77" s="31" t="str">
        <f t="shared" si="23"/>
        <v/>
      </c>
      <c r="AA77" t="str">
        <f t="shared" si="16"/>
        <v/>
      </c>
      <c r="AB77" t="str">
        <f t="shared" si="17"/>
        <v/>
      </c>
    </row>
    <row r="78" spans="2:28" x14ac:dyDescent="0.2">
      <c r="B78" s="41">
        <f t="shared" si="18"/>
        <v>120</v>
      </c>
      <c r="C78" s="88" t="str">
        <f t="shared" si="15"/>
        <v/>
      </c>
      <c r="D78" s="88"/>
      <c r="E78" s="29"/>
      <c r="F78" s="8"/>
      <c r="G78" s="29"/>
      <c r="H78" s="92"/>
      <c r="I78" s="92"/>
      <c r="J78" s="33"/>
      <c r="K78" s="41">
        <f t="shared" si="12"/>
        <v>0</v>
      </c>
      <c r="L78" s="90" t="e">
        <f t="shared" si="19"/>
        <v>#VALUE!</v>
      </c>
      <c r="M78" s="91"/>
      <c r="N78" s="6" t="e">
        <f>IF(K78="","",(L78/K78)/LOOKUP(RIGHT($D$2,3),定数!$A$6:$A$13,定数!$B$6:$B$13))</f>
        <v>#VALUE!</v>
      </c>
      <c r="O78" s="29"/>
      <c r="P78" s="8"/>
      <c r="Q78" s="92"/>
      <c r="R78" s="92"/>
      <c r="S78" s="93" t="str">
        <f>IF(Q78="","",U78*N78*LOOKUP(RIGHT($D$2,3),定数!$A$6:$A$13,定数!$B$6:$B$13))</f>
        <v/>
      </c>
      <c r="T78" s="93"/>
      <c r="U78" s="94" t="str">
        <f t="shared" si="21"/>
        <v/>
      </c>
      <c r="V78" s="94"/>
      <c r="W78" t="str">
        <f t="shared" si="20"/>
        <v/>
      </c>
      <c r="X78" t="str">
        <f t="shared" si="20"/>
        <v/>
      </c>
      <c r="Y78" s="30" t="str">
        <f t="shared" si="22"/>
        <v/>
      </c>
      <c r="Z78" s="31" t="str">
        <f t="shared" si="23"/>
        <v/>
      </c>
      <c r="AA78" t="str">
        <f t="shared" si="16"/>
        <v/>
      </c>
      <c r="AB78" t="str">
        <f t="shared" si="17"/>
        <v/>
      </c>
    </row>
    <row r="79" spans="2:28" x14ac:dyDescent="0.2">
      <c r="B79" s="41">
        <f t="shared" si="18"/>
        <v>121</v>
      </c>
      <c r="C79" s="88" t="str">
        <f t="shared" si="15"/>
        <v/>
      </c>
      <c r="D79" s="88"/>
      <c r="E79" s="29"/>
      <c r="F79" s="8"/>
      <c r="G79" s="29"/>
      <c r="H79" s="92"/>
      <c r="I79" s="92"/>
      <c r="J79" s="33"/>
      <c r="K79" s="41">
        <f t="shared" si="12"/>
        <v>0</v>
      </c>
      <c r="L79" s="90" t="e">
        <f t="shared" si="19"/>
        <v>#VALUE!</v>
      </c>
      <c r="M79" s="91"/>
      <c r="N79" s="6" t="e">
        <f>IF(K79="","",(L79/K79)/LOOKUP(RIGHT($D$2,3),定数!$A$6:$A$13,定数!$B$6:$B$13))</f>
        <v>#VALUE!</v>
      </c>
      <c r="O79" s="29"/>
      <c r="P79" s="8"/>
      <c r="Q79" s="92"/>
      <c r="R79" s="92"/>
      <c r="S79" s="93" t="str">
        <f>IF(Q79="","",U79*N79*LOOKUP(RIGHT($D$2,3),定数!$A$6:$A$13,定数!$B$6:$B$13))</f>
        <v/>
      </c>
      <c r="T79" s="93"/>
      <c r="U79" s="94" t="str">
        <f t="shared" si="21"/>
        <v/>
      </c>
      <c r="V79" s="94"/>
      <c r="W79" t="str">
        <f t="shared" si="20"/>
        <v/>
      </c>
      <c r="X79" t="str">
        <f t="shared" si="20"/>
        <v/>
      </c>
      <c r="Y79" s="30" t="str">
        <f t="shared" si="22"/>
        <v/>
      </c>
      <c r="Z79" s="31" t="str">
        <f t="shared" si="23"/>
        <v/>
      </c>
      <c r="AA79" t="str">
        <f t="shared" si="16"/>
        <v/>
      </c>
      <c r="AB79" t="str">
        <f t="shared" si="17"/>
        <v/>
      </c>
    </row>
    <row r="80" spans="2:28" x14ac:dyDescent="0.2">
      <c r="B80" s="41">
        <f t="shared" si="18"/>
        <v>122</v>
      </c>
      <c r="C80" s="88" t="str">
        <f t="shared" si="15"/>
        <v/>
      </c>
      <c r="D80" s="88"/>
      <c r="E80" s="29"/>
      <c r="F80" s="8"/>
      <c r="G80" s="29"/>
      <c r="H80" s="92"/>
      <c r="I80" s="92"/>
      <c r="J80" s="33"/>
      <c r="K80" s="41">
        <f t="shared" si="12"/>
        <v>0</v>
      </c>
      <c r="L80" s="90" t="e">
        <f t="shared" si="19"/>
        <v>#VALUE!</v>
      </c>
      <c r="M80" s="91"/>
      <c r="N80" s="6" t="e">
        <f>IF(K80="","",(L80/K80)/LOOKUP(RIGHT($D$2,3),定数!$A$6:$A$13,定数!$B$6:$B$13))</f>
        <v>#VALUE!</v>
      </c>
      <c r="O80" s="29"/>
      <c r="P80" s="8"/>
      <c r="Q80" s="92"/>
      <c r="R80" s="92"/>
      <c r="S80" s="93" t="str">
        <f>IF(Q80="","",U80*N80*LOOKUP(RIGHT($D$2,3),定数!$A$6:$A$13,定数!$B$6:$B$13))</f>
        <v/>
      </c>
      <c r="T80" s="93"/>
      <c r="U80" s="94" t="str">
        <f t="shared" si="21"/>
        <v/>
      </c>
      <c r="V80" s="94"/>
      <c r="W80" t="str">
        <f t="shared" si="20"/>
        <v/>
      </c>
      <c r="X80" t="str">
        <f t="shared" si="20"/>
        <v/>
      </c>
      <c r="Y80" s="30" t="str">
        <f t="shared" si="22"/>
        <v/>
      </c>
      <c r="Z80" s="31" t="str">
        <f t="shared" si="23"/>
        <v/>
      </c>
      <c r="AA80" t="str">
        <f t="shared" si="16"/>
        <v/>
      </c>
      <c r="AB80" t="str">
        <f t="shared" si="17"/>
        <v/>
      </c>
    </row>
    <row r="81" spans="2:28" x14ac:dyDescent="0.2">
      <c r="B81" s="41">
        <f t="shared" si="18"/>
        <v>123</v>
      </c>
      <c r="C81" s="88" t="str">
        <f t="shared" si="15"/>
        <v/>
      </c>
      <c r="D81" s="88"/>
      <c r="E81" s="29"/>
      <c r="F81" s="8"/>
      <c r="G81" s="29"/>
      <c r="H81" s="92"/>
      <c r="I81" s="92"/>
      <c r="J81" s="33"/>
      <c r="K81" s="41">
        <f t="shared" si="12"/>
        <v>0</v>
      </c>
      <c r="L81" s="90" t="e">
        <f t="shared" si="19"/>
        <v>#VALUE!</v>
      </c>
      <c r="M81" s="91"/>
      <c r="N81" s="6" t="e">
        <f>IF(K81="","",(L81/K81)/LOOKUP(RIGHT($D$2,3),定数!$A$6:$A$13,定数!$B$6:$B$13))</f>
        <v>#VALUE!</v>
      </c>
      <c r="O81" s="29"/>
      <c r="P81" s="8"/>
      <c r="Q81" s="92"/>
      <c r="R81" s="92"/>
      <c r="S81" s="93" t="str">
        <f>IF(Q81="","",U81*N81*LOOKUP(RIGHT($D$2,3),定数!$A$6:$A$13,定数!$B$6:$B$13))</f>
        <v/>
      </c>
      <c r="T81" s="93"/>
      <c r="U81" s="94" t="str">
        <f t="shared" si="21"/>
        <v/>
      </c>
      <c r="V81" s="94"/>
      <c r="W81" t="str">
        <f t="shared" si="20"/>
        <v/>
      </c>
      <c r="X81" t="str">
        <f t="shared" si="20"/>
        <v/>
      </c>
      <c r="Y81" s="30" t="str">
        <f t="shared" si="22"/>
        <v/>
      </c>
      <c r="Z81" s="31" t="str">
        <f t="shared" si="23"/>
        <v/>
      </c>
      <c r="AA81" t="str">
        <f t="shared" si="16"/>
        <v/>
      </c>
      <c r="AB81" t="str">
        <f t="shared" si="17"/>
        <v/>
      </c>
    </row>
    <row r="82" spans="2:28" x14ac:dyDescent="0.2">
      <c r="B82" s="41">
        <f t="shared" si="18"/>
        <v>124</v>
      </c>
      <c r="C82" s="88" t="str">
        <f t="shared" si="15"/>
        <v/>
      </c>
      <c r="D82" s="88"/>
      <c r="E82" s="29"/>
      <c r="F82" s="8"/>
      <c r="G82" s="29"/>
      <c r="H82" s="92"/>
      <c r="I82" s="92"/>
      <c r="J82" s="33"/>
      <c r="K82" s="41">
        <f t="shared" si="12"/>
        <v>0</v>
      </c>
      <c r="L82" s="90" t="e">
        <f t="shared" si="19"/>
        <v>#VALUE!</v>
      </c>
      <c r="M82" s="91"/>
      <c r="N82" s="6" t="e">
        <f>IF(K82="","",(L82/K82)/LOOKUP(RIGHT($D$2,3),定数!$A$6:$A$13,定数!$B$6:$B$13))</f>
        <v>#VALUE!</v>
      </c>
      <c r="O82" s="29"/>
      <c r="P82" s="8"/>
      <c r="Q82" s="92"/>
      <c r="R82" s="92"/>
      <c r="S82" s="93" t="str">
        <f>IF(Q82="","",U82*N82*LOOKUP(RIGHT($D$2,3),定数!$A$6:$A$13,定数!$B$6:$B$13))</f>
        <v/>
      </c>
      <c r="T82" s="93"/>
      <c r="U82" s="94" t="str">
        <f t="shared" si="21"/>
        <v/>
      </c>
      <c r="V82" s="94"/>
      <c r="W82" t="str">
        <f t="shared" si="20"/>
        <v/>
      </c>
      <c r="X82" t="str">
        <f t="shared" si="20"/>
        <v/>
      </c>
      <c r="Y82" s="30" t="str">
        <f t="shared" si="22"/>
        <v/>
      </c>
      <c r="Z82" s="31" t="str">
        <f t="shared" si="23"/>
        <v/>
      </c>
      <c r="AA82" t="str">
        <f t="shared" si="16"/>
        <v/>
      </c>
      <c r="AB82" t="str">
        <f t="shared" si="17"/>
        <v/>
      </c>
    </row>
    <row r="83" spans="2:28" x14ac:dyDescent="0.2">
      <c r="B83" s="41">
        <f t="shared" si="18"/>
        <v>125</v>
      </c>
      <c r="C83" s="88" t="str">
        <f t="shared" si="15"/>
        <v/>
      </c>
      <c r="D83" s="88"/>
      <c r="E83" s="29"/>
      <c r="F83" s="8"/>
      <c r="G83" s="29"/>
      <c r="H83" s="92"/>
      <c r="I83" s="92"/>
      <c r="J83" s="33"/>
      <c r="K83" s="41">
        <f t="shared" ref="K83:K108" si="24">(H83-J83)*10000</f>
        <v>0</v>
      </c>
      <c r="L83" s="90" t="e">
        <f t="shared" si="19"/>
        <v>#VALUE!</v>
      </c>
      <c r="M83" s="91"/>
      <c r="N83" s="6" t="e">
        <f>IF(K83="","",(L83/K83)/LOOKUP(RIGHT($D$2,3),定数!$A$6:$A$13,定数!$B$6:$B$13))</f>
        <v>#VALUE!</v>
      </c>
      <c r="O83" s="29"/>
      <c r="P83" s="8"/>
      <c r="Q83" s="92"/>
      <c r="R83" s="92"/>
      <c r="S83" s="93" t="str">
        <f>IF(Q83="","",U83*N83*LOOKUP(RIGHT($D$2,3),定数!$A$6:$A$13,定数!$B$6:$B$13))</f>
        <v/>
      </c>
      <c r="T83" s="93"/>
      <c r="U83" s="94" t="str">
        <f t="shared" si="21"/>
        <v/>
      </c>
      <c r="V83" s="94"/>
      <c r="W83" t="str">
        <f t="shared" si="20"/>
        <v/>
      </c>
      <c r="X83" t="str">
        <f t="shared" si="20"/>
        <v/>
      </c>
      <c r="Y83" s="30" t="str">
        <f t="shared" si="22"/>
        <v/>
      </c>
      <c r="Z83" s="31" t="str">
        <f t="shared" si="23"/>
        <v/>
      </c>
      <c r="AA83" t="str">
        <f t="shared" si="16"/>
        <v/>
      </c>
      <c r="AB83" t="str">
        <f t="shared" si="17"/>
        <v/>
      </c>
    </row>
    <row r="84" spans="2:28" x14ac:dyDescent="0.2">
      <c r="B84" s="41">
        <f t="shared" si="18"/>
        <v>126</v>
      </c>
      <c r="C84" s="88" t="str">
        <f t="shared" si="15"/>
        <v/>
      </c>
      <c r="D84" s="88"/>
      <c r="E84" s="29"/>
      <c r="F84" s="8"/>
      <c r="G84" s="29"/>
      <c r="H84" s="92"/>
      <c r="I84" s="92"/>
      <c r="J84" s="33"/>
      <c r="K84" s="41">
        <f t="shared" si="24"/>
        <v>0</v>
      </c>
      <c r="L84" s="90" t="e">
        <f t="shared" si="19"/>
        <v>#VALUE!</v>
      </c>
      <c r="M84" s="91"/>
      <c r="N84" s="6" t="e">
        <f>IF(K84="","",(L84/K84)/LOOKUP(RIGHT($D$2,3),定数!$A$6:$A$13,定数!$B$6:$B$13))</f>
        <v>#VALUE!</v>
      </c>
      <c r="O84" s="29"/>
      <c r="P84" s="8"/>
      <c r="Q84" s="92"/>
      <c r="R84" s="92"/>
      <c r="S84" s="93" t="str">
        <f>IF(Q84="","",U84*N84*LOOKUP(RIGHT($D$2,3),定数!$A$6:$A$13,定数!$B$6:$B$13))</f>
        <v/>
      </c>
      <c r="T84" s="93"/>
      <c r="U84" s="94" t="str">
        <f t="shared" si="21"/>
        <v/>
      </c>
      <c r="V84" s="94"/>
      <c r="W84" t="str">
        <f t="shared" si="20"/>
        <v/>
      </c>
      <c r="X84" t="str">
        <f t="shared" si="20"/>
        <v/>
      </c>
      <c r="Y84" s="30" t="str">
        <f t="shared" si="22"/>
        <v/>
      </c>
      <c r="Z84" s="31" t="str">
        <f t="shared" si="23"/>
        <v/>
      </c>
      <c r="AA84" t="str">
        <f t="shared" si="16"/>
        <v/>
      </c>
      <c r="AB84" t="str">
        <f t="shared" si="17"/>
        <v/>
      </c>
    </row>
    <row r="85" spans="2:28" x14ac:dyDescent="0.2">
      <c r="B85" s="41">
        <f t="shared" si="18"/>
        <v>127</v>
      </c>
      <c r="C85" s="88" t="str">
        <f t="shared" si="15"/>
        <v/>
      </c>
      <c r="D85" s="88"/>
      <c r="E85" s="29"/>
      <c r="F85" s="8"/>
      <c r="G85" s="29"/>
      <c r="H85" s="92"/>
      <c r="I85" s="92"/>
      <c r="J85" s="33"/>
      <c r="K85" s="41">
        <f t="shared" si="24"/>
        <v>0</v>
      </c>
      <c r="L85" s="90" t="e">
        <f t="shared" si="19"/>
        <v>#VALUE!</v>
      </c>
      <c r="M85" s="91"/>
      <c r="N85" s="6" t="e">
        <f>IF(K85="","",(L85/K85)/LOOKUP(RIGHT($D$2,3),定数!$A$6:$A$13,定数!$B$6:$B$13))</f>
        <v>#VALUE!</v>
      </c>
      <c r="O85" s="29"/>
      <c r="P85" s="8"/>
      <c r="Q85" s="92"/>
      <c r="R85" s="92"/>
      <c r="S85" s="93" t="str">
        <f>IF(Q85="","",U85*N85*LOOKUP(RIGHT($D$2,3),定数!$A$6:$A$13,定数!$B$6:$B$13))</f>
        <v/>
      </c>
      <c r="T85" s="93"/>
      <c r="U85" s="94" t="str">
        <f t="shared" si="21"/>
        <v/>
      </c>
      <c r="V85" s="94"/>
      <c r="W85" t="str">
        <f t="shared" si="20"/>
        <v/>
      </c>
      <c r="X85" t="str">
        <f t="shared" si="20"/>
        <v/>
      </c>
      <c r="Y85" s="30" t="str">
        <f t="shared" si="22"/>
        <v/>
      </c>
      <c r="Z85" s="31" t="str">
        <f t="shared" si="23"/>
        <v/>
      </c>
      <c r="AA85" t="str">
        <f t="shared" si="16"/>
        <v/>
      </c>
      <c r="AB85" t="str">
        <f t="shared" si="17"/>
        <v/>
      </c>
    </row>
    <row r="86" spans="2:28" x14ac:dyDescent="0.2">
      <c r="B86" s="41">
        <f t="shared" si="18"/>
        <v>128</v>
      </c>
      <c r="C86" s="88" t="str">
        <f t="shared" si="15"/>
        <v/>
      </c>
      <c r="D86" s="88"/>
      <c r="E86" s="29"/>
      <c r="F86" s="8"/>
      <c r="G86" s="29"/>
      <c r="H86" s="92"/>
      <c r="I86" s="92"/>
      <c r="J86" s="33"/>
      <c r="K86" s="41">
        <f t="shared" si="24"/>
        <v>0</v>
      </c>
      <c r="L86" s="90" t="e">
        <f t="shared" si="19"/>
        <v>#VALUE!</v>
      </c>
      <c r="M86" s="91"/>
      <c r="N86" s="6" t="e">
        <f>IF(K86="","",(L86/K86)/LOOKUP(RIGHT($D$2,3),定数!$A$6:$A$13,定数!$B$6:$B$13))</f>
        <v>#VALUE!</v>
      </c>
      <c r="O86" s="29"/>
      <c r="P86" s="8"/>
      <c r="Q86" s="92"/>
      <c r="R86" s="92"/>
      <c r="S86" s="93" t="str">
        <f>IF(Q86="","",U86*N86*LOOKUP(RIGHT($D$2,3),定数!$A$6:$A$13,定数!$B$6:$B$13))</f>
        <v/>
      </c>
      <c r="T86" s="93"/>
      <c r="U86" s="94" t="str">
        <f t="shared" si="21"/>
        <v/>
      </c>
      <c r="V86" s="94"/>
      <c r="W86" t="str">
        <f t="shared" si="20"/>
        <v/>
      </c>
      <c r="X86" t="str">
        <f t="shared" si="20"/>
        <v/>
      </c>
      <c r="Y86" s="30" t="str">
        <f t="shared" si="22"/>
        <v/>
      </c>
      <c r="Z86" s="31" t="str">
        <f t="shared" si="23"/>
        <v/>
      </c>
      <c r="AA86" t="str">
        <f t="shared" si="16"/>
        <v/>
      </c>
      <c r="AB86" t="str">
        <f t="shared" si="17"/>
        <v/>
      </c>
    </row>
    <row r="87" spans="2:28" x14ac:dyDescent="0.2">
      <c r="B87" s="41">
        <f t="shared" si="18"/>
        <v>129</v>
      </c>
      <c r="C87" s="88" t="str">
        <f t="shared" si="15"/>
        <v/>
      </c>
      <c r="D87" s="88"/>
      <c r="E87" s="29"/>
      <c r="F87" s="8"/>
      <c r="G87" s="29"/>
      <c r="H87" s="92"/>
      <c r="I87" s="92"/>
      <c r="J87" s="33"/>
      <c r="K87" s="41">
        <f t="shared" si="24"/>
        <v>0</v>
      </c>
      <c r="L87" s="90" t="e">
        <f t="shared" si="19"/>
        <v>#VALUE!</v>
      </c>
      <c r="M87" s="91"/>
      <c r="N87" s="6" t="e">
        <f>IF(K87="","",(L87/K87)/LOOKUP(RIGHT($D$2,3),定数!$A$6:$A$13,定数!$B$6:$B$13))</f>
        <v>#VALUE!</v>
      </c>
      <c r="O87" s="29"/>
      <c r="P87" s="8"/>
      <c r="Q87" s="92"/>
      <c r="R87" s="92"/>
      <c r="S87" s="93" t="str">
        <f>IF(Q87="","",U87*N87*LOOKUP(RIGHT($D$2,3),定数!$A$6:$A$13,定数!$B$6:$B$13))</f>
        <v/>
      </c>
      <c r="T87" s="93"/>
      <c r="U87" s="94" t="str">
        <f t="shared" si="21"/>
        <v/>
      </c>
      <c r="V87" s="94"/>
      <c r="W87" t="str">
        <f t="shared" si="20"/>
        <v/>
      </c>
      <c r="X87" t="str">
        <f t="shared" si="20"/>
        <v/>
      </c>
      <c r="Y87" s="30" t="str">
        <f t="shared" si="22"/>
        <v/>
      </c>
      <c r="Z87" s="31" t="str">
        <f t="shared" si="23"/>
        <v/>
      </c>
      <c r="AA87" t="str">
        <f t="shared" si="16"/>
        <v/>
      </c>
      <c r="AB87" t="str">
        <f t="shared" si="17"/>
        <v/>
      </c>
    </row>
    <row r="88" spans="2:28" x14ac:dyDescent="0.2">
      <c r="B88" s="41">
        <f t="shared" si="18"/>
        <v>130</v>
      </c>
      <c r="C88" s="88" t="str">
        <f t="shared" si="15"/>
        <v/>
      </c>
      <c r="D88" s="88"/>
      <c r="E88" s="29"/>
      <c r="F88" s="8"/>
      <c r="G88" s="29"/>
      <c r="H88" s="92"/>
      <c r="I88" s="92"/>
      <c r="J88" s="33"/>
      <c r="K88" s="41">
        <f t="shared" si="24"/>
        <v>0</v>
      </c>
      <c r="L88" s="90" t="e">
        <f t="shared" si="19"/>
        <v>#VALUE!</v>
      </c>
      <c r="M88" s="91"/>
      <c r="N88" s="6" t="e">
        <f>IF(K88="","",(L88/K88)/LOOKUP(RIGHT($D$2,3),定数!$A$6:$A$13,定数!$B$6:$B$13))</f>
        <v>#VALUE!</v>
      </c>
      <c r="O88" s="29"/>
      <c r="P88" s="8"/>
      <c r="Q88" s="92"/>
      <c r="R88" s="92"/>
      <c r="S88" s="93" t="str">
        <f>IF(Q88="","",U88*N88*LOOKUP(RIGHT($D$2,3),定数!$A$6:$A$13,定数!$B$6:$B$13))</f>
        <v/>
      </c>
      <c r="T88" s="93"/>
      <c r="U88" s="94" t="str">
        <f t="shared" si="21"/>
        <v/>
      </c>
      <c r="V88" s="94"/>
      <c r="W88" t="str">
        <f t="shared" si="20"/>
        <v/>
      </c>
      <c r="X88" t="str">
        <f t="shared" si="20"/>
        <v/>
      </c>
      <c r="Y88" s="30" t="str">
        <f t="shared" si="22"/>
        <v/>
      </c>
      <c r="Z88" s="31" t="str">
        <f t="shared" si="23"/>
        <v/>
      </c>
      <c r="AA88" t="str">
        <f t="shared" si="16"/>
        <v/>
      </c>
      <c r="AB88" t="str">
        <f t="shared" si="17"/>
        <v/>
      </c>
    </row>
    <row r="89" spans="2:28" x14ac:dyDescent="0.2">
      <c r="B89" s="41">
        <f t="shared" si="18"/>
        <v>131</v>
      </c>
      <c r="C89" s="88" t="str">
        <f t="shared" si="15"/>
        <v/>
      </c>
      <c r="D89" s="88"/>
      <c r="E89" s="29"/>
      <c r="F89" s="8"/>
      <c r="G89" s="29"/>
      <c r="H89" s="92"/>
      <c r="I89" s="92"/>
      <c r="J89" s="33"/>
      <c r="K89" s="41">
        <f t="shared" si="24"/>
        <v>0</v>
      </c>
      <c r="L89" s="90" t="e">
        <f t="shared" si="19"/>
        <v>#VALUE!</v>
      </c>
      <c r="M89" s="91"/>
      <c r="N89" s="6" t="e">
        <f>IF(K89="","",(L89/K89)/LOOKUP(RIGHT($D$2,3),定数!$A$6:$A$13,定数!$B$6:$B$13))</f>
        <v>#VALUE!</v>
      </c>
      <c r="O89" s="29"/>
      <c r="P89" s="8"/>
      <c r="Q89" s="92"/>
      <c r="R89" s="92"/>
      <c r="S89" s="93" t="str">
        <f>IF(Q89="","",U89*N89*LOOKUP(RIGHT($D$2,3),定数!$A$6:$A$13,定数!$B$6:$B$13))</f>
        <v/>
      </c>
      <c r="T89" s="93"/>
      <c r="U89" s="94" t="str">
        <f t="shared" si="21"/>
        <v/>
      </c>
      <c r="V89" s="94"/>
      <c r="W89" t="str">
        <f t="shared" si="20"/>
        <v/>
      </c>
      <c r="X89" t="str">
        <f t="shared" si="20"/>
        <v/>
      </c>
      <c r="Y89" s="30" t="str">
        <f t="shared" si="22"/>
        <v/>
      </c>
      <c r="Z89" s="31" t="str">
        <f t="shared" si="23"/>
        <v/>
      </c>
      <c r="AA89" t="str">
        <f t="shared" si="16"/>
        <v/>
      </c>
      <c r="AB89" t="str">
        <f t="shared" si="17"/>
        <v/>
      </c>
    </row>
    <row r="90" spans="2:28" x14ac:dyDescent="0.2">
      <c r="B90" s="41">
        <f t="shared" si="18"/>
        <v>132</v>
      </c>
      <c r="C90" s="88" t="str">
        <f t="shared" si="15"/>
        <v/>
      </c>
      <c r="D90" s="88"/>
      <c r="E90" s="29"/>
      <c r="F90" s="8"/>
      <c r="G90" s="29"/>
      <c r="H90" s="92"/>
      <c r="I90" s="92"/>
      <c r="J90" s="33"/>
      <c r="K90" s="41">
        <f t="shared" si="24"/>
        <v>0</v>
      </c>
      <c r="L90" s="90" t="e">
        <f t="shared" si="19"/>
        <v>#VALUE!</v>
      </c>
      <c r="M90" s="91"/>
      <c r="N90" s="6" t="e">
        <f>IF(K90="","",(L90/K90)/LOOKUP(RIGHT($D$2,3),定数!$A$6:$A$13,定数!$B$6:$B$13))</f>
        <v>#VALUE!</v>
      </c>
      <c r="O90" s="29"/>
      <c r="P90" s="8"/>
      <c r="Q90" s="92"/>
      <c r="R90" s="92"/>
      <c r="S90" s="93" t="str">
        <f>IF(Q90="","",U90*N90*LOOKUP(RIGHT($D$2,3),定数!$A$6:$A$13,定数!$B$6:$B$13))</f>
        <v/>
      </c>
      <c r="T90" s="93"/>
      <c r="U90" s="94" t="str">
        <f t="shared" si="21"/>
        <v/>
      </c>
      <c r="V90" s="94"/>
      <c r="W90" t="str">
        <f t="shared" si="20"/>
        <v/>
      </c>
      <c r="X90" t="str">
        <f t="shared" si="20"/>
        <v/>
      </c>
      <c r="Y90" s="30" t="str">
        <f t="shared" si="22"/>
        <v/>
      </c>
      <c r="Z90" s="31" t="str">
        <f t="shared" si="23"/>
        <v/>
      </c>
      <c r="AA90" t="str">
        <f t="shared" si="16"/>
        <v/>
      </c>
      <c r="AB90" t="str">
        <f t="shared" si="17"/>
        <v/>
      </c>
    </row>
    <row r="91" spans="2:28" x14ac:dyDescent="0.2">
      <c r="B91" s="41">
        <f t="shared" si="18"/>
        <v>133</v>
      </c>
      <c r="C91" s="88" t="str">
        <f t="shared" si="15"/>
        <v/>
      </c>
      <c r="D91" s="88"/>
      <c r="E91" s="29"/>
      <c r="F91" s="8"/>
      <c r="G91" s="29"/>
      <c r="H91" s="92"/>
      <c r="I91" s="92"/>
      <c r="J91" s="33"/>
      <c r="K91" s="41">
        <f t="shared" si="24"/>
        <v>0</v>
      </c>
      <c r="L91" s="90" t="e">
        <f t="shared" si="19"/>
        <v>#VALUE!</v>
      </c>
      <c r="M91" s="91"/>
      <c r="N91" s="6" t="e">
        <f>IF(K91="","",(L91/K91)/LOOKUP(RIGHT($D$2,3),定数!$A$6:$A$13,定数!$B$6:$B$13))</f>
        <v>#VALUE!</v>
      </c>
      <c r="O91" s="29"/>
      <c r="P91" s="8"/>
      <c r="Q91" s="92"/>
      <c r="R91" s="92"/>
      <c r="S91" s="93" t="str">
        <f>IF(Q91="","",U91*N91*LOOKUP(RIGHT($D$2,3),定数!$A$6:$A$13,定数!$B$6:$B$13))</f>
        <v/>
      </c>
      <c r="T91" s="93"/>
      <c r="U91" s="94" t="str">
        <f t="shared" si="21"/>
        <v/>
      </c>
      <c r="V91" s="94"/>
      <c r="W91" t="str">
        <f t="shared" ref="W91:X106" si="25">IF(T91&lt;&gt;"",IF(T91&lt;0,1+W90,0),"")</f>
        <v/>
      </c>
      <c r="X91" t="str">
        <f t="shared" si="25"/>
        <v/>
      </c>
      <c r="Y91" s="30" t="str">
        <f t="shared" si="22"/>
        <v/>
      </c>
      <c r="Z91" s="31" t="str">
        <f t="shared" si="23"/>
        <v/>
      </c>
      <c r="AA91" t="str">
        <f t="shared" si="16"/>
        <v/>
      </c>
      <c r="AB91" t="str">
        <f t="shared" si="17"/>
        <v/>
      </c>
    </row>
    <row r="92" spans="2:28" x14ac:dyDescent="0.2">
      <c r="B92" s="41">
        <f t="shared" si="18"/>
        <v>134</v>
      </c>
      <c r="C92" s="88" t="str">
        <f t="shared" si="15"/>
        <v/>
      </c>
      <c r="D92" s="88"/>
      <c r="E92" s="29"/>
      <c r="F92" s="8"/>
      <c r="G92" s="29"/>
      <c r="H92" s="92"/>
      <c r="I92" s="92"/>
      <c r="J92" s="33"/>
      <c r="K92" s="41">
        <f t="shared" si="24"/>
        <v>0</v>
      </c>
      <c r="L92" s="90" t="e">
        <f t="shared" si="19"/>
        <v>#VALUE!</v>
      </c>
      <c r="M92" s="91"/>
      <c r="N92" s="6" t="e">
        <f>IF(K92="","",(L92/K92)/LOOKUP(RIGHT($D$2,3),定数!$A$6:$A$13,定数!$B$6:$B$13))</f>
        <v>#VALUE!</v>
      </c>
      <c r="O92" s="29"/>
      <c r="P92" s="8"/>
      <c r="Q92" s="92"/>
      <c r="R92" s="92"/>
      <c r="S92" s="93" t="str">
        <f>IF(Q92="","",U92*N92*LOOKUP(RIGHT($D$2,3),定数!$A$6:$A$13,定数!$B$6:$B$13))</f>
        <v/>
      </c>
      <c r="T92" s="93"/>
      <c r="U92" s="94" t="str">
        <f t="shared" si="21"/>
        <v/>
      </c>
      <c r="V92" s="94"/>
      <c r="W92" t="str">
        <f t="shared" si="25"/>
        <v/>
      </c>
      <c r="X92" t="str">
        <f t="shared" si="25"/>
        <v/>
      </c>
      <c r="Y92" s="30" t="str">
        <f t="shared" si="22"/>
        <v/>
      </c>
      <c r="Z92" s="31" t="str">
        <f t="shared" si="23"/>
        <v/>
      </c>
      <c r="AA92" t="str">
        <f t="shared" si="16"/>
        <v/>
      </c>
      <c r="AB92" t="str">
        <f t="shared" si="17"/>
        <v/>
      </c>
    </row>
    <row r="93" spans="2:28" x14ac:dyDescent="0.2">
      <c r="B93" s="41">
        <f t="shared" si="18"/>
        <v>135</v>
      </c>
      <c r="C93" s="88" t="str">
        <f t="shared" si="15"/>
        <v/>
      </c>
      <c r="D93" s="88"/>
      <c r="E93" s="29"/>
      <c r="F93" s="8"/>
      <c r="G93" s="29"/>
      <c r="H93" s="92"/>
      <c r="I93" s="92"/>
      <c r="J93" s="33"/>
      <c r="K93" s="41">
        <f t="shared" si="24"/>
        <v>0</v>
      </c>
      <c r="L93" s="90" t="e">
        <f t="shared" si="19"/>
        <v>#VALUE!</v>
      </c>
      <c r="M93" s="91"/>
      <c r="N93" s="6" t="e">
        <f>IF(K93="","",(L93/K93)/LOOKUP(RIGHT($D$2,3),定数!$A$6:$A$13,定数!$B$6:$B$13))</f>
        <v>#VALUE!</v>
      </c>
      <c r="O93" s="29"/>
      <c r="P93" s="8"/>
      <c r="Q93" s="92"/>
      <c r="R93" s="92"/>
      <c r="S93" s="93" t="str">
        <f>IF(Q93="","",U93*N93*LOOKUP(RIGHT($D$2,3),定数!$A$6:$A$13,定数!$B$6:$B$13))</f>
        <v/>
      </c>
      <c r="T93" s="93"/>
      <c r="U93" s="94" t="str">
        <f t="shared" si="21"/>
        <v/>
      </c>
      <c r="V93" s="94"/>
      <c r="W93" t="str">
        <f t="shared" si="25"/>
        <v/>
      </c>
      <c r="X93" t="str">
        <f t="shared" si="25"/>
        <v/>
      </c>
      <c r="Y93" s="30" t="str">
        <f t="shared" si="22"/>
        <v/>
      </c>
      <c r="Z93" s="31" t="str">
        <f t="shared" si="23"/>
        <v/>
      </c>
      <c r="AA93" t="str">
        <f t="shared" si="16"/>
        <v/>
      </c>
      <c r="AB93" t="str">
        <f t="shared" si="17"/>
        <v/>
      </c>
    </row>
    <row r="94" spans="2:28" x14ac:dyDescent="0.2">
      <c r="B94" s="41">
        <f t="shared" si="18"/>
        <v>136</v>
      </c>
      <c r="C94" s="88" t="str">
        <f t="shared" si="15"/>
        <v/>
      </c>
      <c r="D94" s="88"/>
      <c r="E94" s="29"/>
      <c r="F94" s="8"/>
      <c r="G94" s="29"/>
      <c r="H94" s="92"/>
      <c r="I94" s="92"/>
      <c r="J94" s="33"/>
      <c r="K94" s="41">
        <f t="shared" si="24"/>
        <v>0</v>
      </c>
      <c r="L94" s="90" t="e">
        <f t="shared" si="19"/>
        <v>#VALUE!</v>
      </c>
      <c r="M94" s="91"/>
      <c r="N94" s="6" t="e">
        <f>IF(K94="","",(L94/K94)/LOOKUP(RIGHT($D$2,3),定数!$A$6:$A$13,定数!$B$6:$B$13))</f>
        <v>#VALUE!</v>
      </c>
      <c r="O94" s="29"/>
      <c r="P94" s="8"/>
      <c r="Q94" s="92"/>
      <c r="R94" s="92"/>
      <c r="S94" s="93" t="str">
        <f>IF(Q94="","",U94*N94*LOOKUP(RIGHT($D$2,3),定数!$A$6:$A$13,定数!$B$6:$B$13))</f>
        <v/>
      </c>
      <c r="T94" s="93"/>
      <c r="U94" s="94" t="str">
        <f t="shared" si="21"/>
        <v/>
      </c>
      <c r="V94" s="94"/>
      <c r="W94" t="str">
        <f t="shared" si="25"/>
        <v/>
      </c>
      <c r="X94" t="str">
        <f t="shared" si="25"/>
        <v/>
      </c>
      <c r="Y94" s="30" t="str">
        <f t="shared" si="22"/>
        <v/>
      </c>
      <c r="Z94" s="31" t="str">
        <f t="shared" si="23"/>
        <v/>
      </c>
      <c r="AA94" t="str">
        <f t="shared" si="16"/>
        <v/>
      </c>
      <c r="AB94" t="str">
        <f t="shared" si="17"/>
        <v/>
      </c>
    </row>
    <row r="95" spans="2:28" x14ac:dyDescent="0.2">
      <c r="B95" s="41">
        <f t="shared" si="18"/>
        <v>137</v>
      </c>
      <c r="C95" s="88" t="str">
        <f t="shared" si="15"/>
        <v/>
      </c>
      <c r="D95" s="88"/>
      <c r="E95" s="29"/>
      <c r="F95" s="8"/>
      <c r="G95" s="29"/>
      <c r="H95" s="92"/>
      <c r="I95" s="92"/>
      <c r="J95" s="33"/>
      <c r="K95" s="41">
        <f t="shared" si="24"/>
        <v>0</v>
      </c>
      <c r="L95" s="90" t="e">
        <f t="shared" si="19"/>
        <v>#VALUE!</v>
      </c>
      <c r="M95" s="91"/>
      <c r="N95" s="6" t="e">
        <f>IF(K95="","",(L95/K95)/LOOKUP(RIGHT($D$2,3),定数!$A$6:$A$13,定数!$B$6:$B$13))</f>
        <v>#VALUE!</v>
      </c>
      <c r="O95" s="29"/>
      <c r="P95" s="8"/>
      <c r="Q95" s="92"/>
      <c r="R95" s="92"/>
      <c r="S95" s="93" t="str">
        <f>IF(Q95="","",U95*N95*LOOKUP(RIGHT($D$2,3),定数!$A$6:$A$13,定数!$B$6:$B$13))</f>
        <v/>
      </c>
      <c r="T95" s="93"/>
      <c r="U95" s="94" t="str">
        <f t="shared" si="21"/>
        <v/>
      </c>
      <c r="V95" s="94"/>
      <c r="W95" t="str">
        <f t="shared" si="25"/>
        <v/>
      </c>
      <c r="X95" t="str">
        <f t="shared" si="25"/>
        <v/>
      </c>
      <c r="Y95" s="30" t="str">
        <f t="shared" si="22"/>
        <v/>
      </c>
      <c r="Z95" s="31" t="str">
        <f t="shared" si="23"/>
        <v/>
      </c>
      <c r="AA95" t="str">
        <f t="shared" si="16"/>
        <v/>
      </c>
      <c r="AB95" t="str">
        <f t="shared" si="17"/>
        <v/>
      </c>
    </row>
    <row r="96" spans="2:28" x14ac:dyDescent="0.2">
      <c r="B96" s="41">
        <f t="shared" si="18"/>
        <v>138</v>
      </c>
      <c r="C96" s="88" t="str">
        <f t="shared" si="15"/>
        <v/>
      </c>
      <c r="D96" s="88"/>
      <c r="E96" s="29"/>
      <c r="F96" s="8"/>
      <c r="G96" s="29"/>
      <c r="H96" s="92"/>
      <c r="I96" s="92"/>
      <c r="J96" s="33"/>
      <c r="K96" s="41">
        <f t="shared" si="24"/>
        <v>0</v>
      </c>
      <c r="L96" s="90" t="e">
        <f t="shared" si="19"/>
        <v>#VALUE!</v>
      </c>
      <c r="M96" s="91"/>
      <c r="N96" s="6" t="e">
        <f>IF(K96="","",(L96/K96)/LOOKUP(RIGHT($D$2,3),定数!$A$6:$A$13,定数!$B$6:$B$13))</f>
        <v>#VALUE!</v>
      </c>
      <c r="O96" s="29"/>
      <c r="P96" s="8"/>
      <c r="Q96" s="92"/>
      <c r="R96" s="92"/>
      <c r="S96" s="93" t="str">
        <f>IF(Q96="","",U96*N96*LOOKUP(RIGHT($D$2,3),定数!$A$6:$A$13,定数!$B$6:$B$13))</f>
        <v/>
      </c>
      <c r="T96" s="93"/>
      <c r="U96" s="94" t="str">
        <f t="shared" si="21"/>
        <v/>
      </c>
      <c r="V96" s="94"/>
      <c r="W96" t="str">
        <f t="shared" si="25"/>
        <v/>
      </c>
      <c r="X96" t="str">
        <f t="shared" si="25"/>
        <v/>
      </c>
      <c r="Y96" s="30" t="str">
        <f t="shared" si="22"/>
        <v/>
      </c>
      <c r="Z96" s="31" t="str">
        <f t="shared" si="23"/>
        <v/>
      </c>
      <c r="AA96" t="str">
        <f t="shared" si="16"/>
        <v/>
      </c>
      <c r="AB96" t="str">
        <f t="shared" si="17"/>
        <v/>
      </c>
    </row>
    <row r="97" spans="2:28" x14ac:dyDescent="0.2">
      <c r="B97" s="41">
        <f t="shared" si="18"/>
        <v>139</v>
      </c>
      <c r="C97" s="88" t="str">
        <f t="shared" si="15"/>
        <v/>
      </c>
      <c r="D97" s="88"/>
      <c r="E97" s="29"/>
      <c r="F97" s="8"/>
      <c r="G97" s="29"/>
      <c r="H97" s="92"/>
      <c r="I97" s="92"/>
      <c r="J97" s="33"/>
      <c r="K97" s="41">
        <f t="shared" si="24"/>
        <v>0</v>
      </c>
      <c r="L97" s="90" t="e">
        <f t="shared" si="19"/>
        <v>#VALUE!</v>
      </c>
      <c r="M97" s="91"/>
      <c r="N97" s="6" t="e">
        <f>IF(K97="","",(L97/K97)/LOOKUP(RIGHT($D$2,3),定数!$A$6:$A$13,定数!$B$6:$B$13))</f>
        <v>#VALUE!</v>
      </c>
      <c r="O97" s="29"/>
      <c r="P97" s="8"/>
      <c r="Q97" s="92"/>
      <c r="R97" s="92"/>
      <c r="S97" s="93" t="str">
        <f>IF(Q97="","",U97*N97*LOOKUP(RIGHT($D$2,3),定数!$A$6:$A$13,定数!$B$6:$B$13))</f>
        <v/>
      </c>
      <c r="T97" s="93"/>
      <c r="U97" s="94" t="str">
        <f t="shared" si="21"/>
        <v/>
      </c>
      <c r="V97" s="94"/>
      <c r="W97" t="str">
        <f t="shared" si="25"/>
        <v/>
      </c>
      <c r="X97" t="str">
        <f t="shared" si="25"/>
        <v/>
      </c>
      <c r="Y97" s="30" t="str">
        <f t="shared" si="22"/>
        <v/>
      </c>
      <c r="Z97" s="31" t="str">
        <f t="shared" si="23"/>
        <v/>
      </c>
      <c r="AA97" t="str">
        <f t="shared" si="16"/>
        <v/>
      </c>
      <c r="AB97" t="str">
        <f t="shared" si="17"/>
        <v/>
      </c>
    </row>
    <row r="98" spans="2:28" x14ac:dyDescent="0.2">
      <c r="B98" s="41">
        <f t="shared" si="18"/>
        <v>140</v>
      </c>
      <c r="C98" s="88" t="str">
        <f t="shared" si="15"/>
        <v/>
      </c>
      <c r="D98" s="88"/>
      <c r="E98" s="29"/>
      <c r="F98" s="8"/>
      <c r="G98" s="29"/>
      <c r="H98" s="92"/>
      <c r="I98" s="92"/>
      <c r="J98" s="33"/>
      <c r="K98" s="41">
        <f t="shared" si="24"/>
        <v>0</v>
      </c>
      <c r="L98" s="90" t="e">
        <f t="shared" si="19"/>
        <v>#VALUE!</v>
      </c>
      <c r="M98" s="91"/>
      <c r="N98" s="6" t="e">
        <f>IF(K98="","",(L98/K98)/LOOKUP(RIGHT($D$2,3),定数!$A$6:$A$13,定数!$B$6:$B$13))</f>
        <v>#VALUE!</v>
      </c>
      <c r="O98" s="29"/>
      <c r="P98" s="8"/>
      <c r="Q98" s="92"/>
      <c r="R98" s="92"/>
      <c r="S98" s="93" t="str">
        <f>IF(Q98="","",U98*N98*LOOKUP(RIGHT($D$2,3),定数!$A$6:$A$13,定数!$B$6:$B$13))</f>
        <v/>
      </c>
      <c r="T98" s="93"/>
      <c r="U98" s="94" t="str">
        <f t="shared" si="21"/>
        <v/>
      </c>
      <c r="V98" s="94"/>
      <c r="W98" t="str">
        <f t="shared" si="25"/>
        <v/>
      </c>
      <c r="X98" t="str">
        <f t="shared" si="25"/>
        <v/>
      </c>
      <c r="Y98" s="30" t="str">
        <f t="shared" si="22"/>
        <v/>
      </c>
      <c r="Z98" s="31" t="str">
        <f t="shared" si="23"/>
        <v/>
      </c>
      <c r="AA98" t="str">
        <f t="shared" si="16"/>
        <v/>
      </c>
      <c r="AB98" t="str">
        <f t="shared" si="17"/>
        <v/>
      </c>
    </row>
    <row r="99" spans="2:28" x14ac:dyDescent="0.2">
      <c r="B99" s="41">
        <f t="shared" si="18"/>
        <v>141</v>
      </c>
      <c r="C99" s="88" t="str">
        <f t="shared" si="15"/>
        <v/>
      </c>
      <c r="D99" s="88"/>
      <c r="E99" s="29"/>
      <c r="F99" s="8"/>
      <c r="G99" s="29"/>
      <c r="H99" s="92"/>
      <c r="I99" s="92"/>
      <c r="J99" s="33"/>
      <c r="K99" s="41">
        <f t="shared" si="24"/>
        <v>0</v>
      </c>
      <c r="L99" s="90" t="e">
        <f t="shared" si="19"/>
        <v>#VALUE!</v>
      </c>
      <c r="M99" s="91"/>
      <c r="N99" s="6" t="e">
        <f>IF(K99="","",(L99/K99)/LOOKUP(RIGHT($D$2,3),定数!$A$6:$A$13,定数!$B$6:$B$13))</f>
        <v>#VALUE!</v>
      </c>
      <c r="O99" s="29"/>
      <c r="P99" s="8"/>
      <c r="Q99" s="92"/>
      <c r="R99" s="92"/>
      <c r="S99" s="93" t="str">
        <f>IF(Q99="","",U99*N99*LOOKUP(RIGHT($D$2,3),定数!$A$6:$A$13,定数!$B$6:$B$13))</f>
        <v/>
      </c>
      <c r="T99" s="93"/>
      <c r="U99" s="94" t="str">
        <f t="shared" si="21"/>
        <v/>
      </c>
      <c r="V99" s="94"/>
      <c r="W99" t="str">
        <f t="shared" si="25"/>
        <v/>
      </c>
      <c r="X99" t="str">
        <f t="shared" si="25"/>
        <v/>
      </c>
      <c r="Y99" s="30" t="str">
        <f t="shared" si="22"/>
        <v/>
      </c>
      <c r="Z99" s="31" t="str">
        <f t="shared" si="23"/>
        <v/>
      </c>
      <c r="AA99" t="str">
        <f t="shared" si="16"/>
        <v/>
      </c>
      <c r="AB99" t="str">
        <f t="shared" si="17"/>
        <v/>
      </c>
    </row>
    <row r="100" spans="2:28" x14ac:dyDescent="0.2">
      <c r="B100" s="41">
        <f t="shared" si="18"/>
        <v>142</v>
      </c>
      <c r="C100" s="88" t="str">
        <f t="shared" si="15"/>
        <v/>
      </c>
      <c r="D100" s="88"/>
      <c r="E100" s="29"/>
      <c r="F100" s="8"/>
      <c r="G100" s="29"/>
      <c r="H100" s="92"/>
      <c r="I100" s="92"/>
      <c r="J100" s="33"/>
      <c r="K100" s="41">
        <f t="shared" si="24"/>
        <v>0</v>
      </c>
      <c r="L100" s="90" t="e">
        <f t="shared" si="19"/>
        <v>#VALUE!</v>
      </c>
      <c r="M100" s="91"/>
      <c r="N100" s="6" t="e">
        <f>IF(K100="","",(L100/K100)/LOOKUP(RIGHT($D$2,3),定数!$A$6:$A$13,定数!$B$6:$B$13))</f>
        <v>#VALUE!</v>
      </c>
      <c r="O100" s="29"/>
      <c r="P100" s="8"/>
      <c r="Q100" s="92"/>
      <c r="R100" s="92"/>
      <c r="S100" s="93" t="str">
        <f>IF(Q100="","",U100*N100*LOOKUP(RIGHT($D$2,3),定数!$A$6:$A$13,定数!$B$6:$B$13))</f>
        <v/>
      </c>
      <c r="T100" s="93"/>
      <c r="U100" s="94" t="str">
        <f t="shared" si="21"/>
        <v/>
      </c>
      <c r="V100" s="94"/>
      <c r="W100" t="str">
        <f t="shared" si="25"/>
        <v/>
      </c>
      <c r="X100" t="str">
        <f t="shared" si="25"/>
        <v/>
      </c>
      <c r="Y100" s="30" t="str">
        <f t="shared" si="22"/>
        <v/>
      </c>
      <c r="Z100" s="31" t="str">
        <f t="shared" si="23"/>
        <v/>
      </c>
      <c r="AA100" t="str">
        <f t="shared" si="16"/>
        <v/>
      </c>
      <c r="AB100" t="str">
        <f t="shared" si="17"/>
        <v/>
      </c>
    </row>
    <row r="101" spans="2:28" x14ac:dyDescent="0.2">
      <c r="B101" s="41">
        <f t="shared" si="18"/>
        <v>143</v>
      </c>
      <c r="C101" s="88" t="str">
        <f t="shared" si="15"/>
        <v/>
      </c>
      <c r="D101" s="88"/>
      <c r="E101" s="29"/>
      <c r="F101" s="8"/>
      <c r="G101" s="29"/>
      <c r="H101" s="92"/>
      <c r="I101" s="92"/>
      <c r="J101" s="33"/>
      <c r="K101" s="41">
        <f t="shared" si="24"/>
        <v>0</v>
      </c>
      <c r="L101" s="90" t="e">
        <f t="shared" si="19"/>
        <v>#VALUE!</v>
      </c>
      <c r="M101" s="91"/>
      <c r="N101" s="6" t="e">
        <f>IF(K101="","",(L101/K101)/LOOKUP(RIGHT($D$2,3),定数!$A$6:$A$13,定数!$B$6:$B$13))</f>
        <v>#VALUE!</v>
      </c>
      <c r="O101" s="29"/>
      <c r="P101" s="8"/>
      <c r="Q101" s="92"/>
      <c r="R101" s="92"/>
      <c r="S101" s="93" t="str">
        <f>IF(Q101="","",U101*N101*LOOKUP(RIGHT($D$2,3),定数!$A$6:$A$13,定数!$B$6:$B$13))</f>
        <v/>
      </c>
      <c r="T101" s="93"/>
      <c r="U101" s="94" t="str">
        <f t="shared" si="21"/>
        <v/>
      </c>
      <c r="V101" s="94"/>
      <c r="W101" t="str">
        <f t="shared" si="25"/>
        <v/>
      </c>
      <c r="X101" t="str">
        <f t="shared" si="25"/>
        <v/>
      </c>
      <c r="Y101" s="30" t="str">
        <f t="shared" si="22"/>
        <v/>
      </c>
      <c r="Z101" s="31" t="str">
        <f t="shared" si="23"/>
        <v/>
      </c>
      <c r="AA101" t="str">
        <f t="shared" si="16"/>
        <v/>
      </c>
      <c r="AB101" t="str">
        <f t="shared" si="17"/>
        <v/>
      </c>
    </row>
    <row r="102" spans="2:28" x14ac:dyDescent="0.2">
      <c r="B102" s="41">
        <f t="shared" si="18"/>
        <v>144</v>
      </c>
      <c r="C102" s="88" t="str">
        <f t="shared" si="15"/>
        <v/>
      </c>
      <c r="D102" s="88"/>
      <c r="E102" s="29"/>
      <c r="F102" s="8"/>
      <c r="G102" s="29"/>
      <c r="H102" s="92"/>
      <c r="I102" s="92"/>
      <c r="J102" s="33"/>
      <c r="K102" s="41">
        <f t="shared" si="24"/>
        <v>0</v>
      </c>
      <c r="L102" s="90" t="e">
        <f t="shared" si="19"/>
        <v>#VALUE!</v>
      </c>
      <c r="M102" s="91"/>
      <c r="N102" s="6" t="e">
        <f>IF(K102="","",(L102/K102)/LOOKUP(RIGHT($D$2,3),定数!$A$6:$A$13,定数!$B$6:$B$13))</f>
        <v>#VALUE!</v>
      </c>
      <c r="O102" s="29"/>
      <c r="P102" s="8"/>
      <c r="Q102" s="92"/>
      <c r="R102" s="92"/>
      <c r="S102" s="93" t="str">
        <f>IF(Q102="","",U102*N102*LOOKUP(RIGHT($D$2,3),定数!$A$6:$A$13,定数!$B$6:$B$13))</f>
        <v/>
      </c>
      <c r="T102" s="93"/>
      <c r="U102" s="94" t="str">
        <f t="shared" si="21"/>
        <v/>
      </c>
      <c r="V102" s="94"/>
      <c r="W102" t="str">
        <f t="shared" si="25"/>
        <v/>
      </c>
      <c r="X102" t="str">
        <f t="shared" si="25"/>
        <v/>
      </c>
      <c r="Y102" s="30" t="str">
        <f t="shared" si="22"/>
        <v/>
      </c>
      <c r="Z102" s="31" t="str">
        <f t="shared" si="23"/>
        <v/>
      </c>
      <c r="AA102" t="str">
        <f t="shared" si="16"/>
        <v/>
      </c>
      <c r="AB102" t="str">
        <f t="shared" si="17"/>
        <v/>
      </c>
    </row>
    <row r="103" spans="2:28" x14ac:dyDescent="0.2">
      <c r="B103" s="41">
        <f t="shared" si="18"/>
        <v>145</v>
      </c>
      <c r="C103" s="88" t="str">
        <f t="shared" si="15"/>
        <v/>
      </c>
      <c r="D103" s="88"/>
      <c r="E103" s="29"/>
      <c r="F103" s="8"/>
      <c r="G103" s="29"/>
      <c r="H103" s="92"/>
      <c r="I103" s="92"/>
      <c r="J103" s="33"/>
      <c r="K103" s="41">
        <f t="shared" si="24"/>
        <v>0</v>
      </c>
      <c r="L103" s="90" t="e">
        <f t="shared" si="19"/>
        <v>#VALUE!</v>
      </c>
      <c r="M103" s="91"/>
      <c r="N103" s="6" t="e">
        <f>IF(K103="","",(L103/K103)/LOOKUP(RIGHT($D$2,3),定数!$A$6:$A$13,定数!$B$6:$B$13))</f>
        <v>#VALUE!</v>
      </c>
      <c r="O103" s="29"/>
      <c r="P103" s="8"/>
      <c r="Q103" s="92"/>
      <c r="R103" s="92"/>
      <c r="S103" s="93" t="str">
        <f>IF(Q103="","",U103*N103*LOOKUP(RIGHT($D$2,3),定数!$A$6:$A$13,定数!$B$6:$B$13))</f>
        <v/>
      </c>
      <c r="T103" s="93"/>
      <c r="U103" s="94" t="str">
        <f t="shared" si="21"/>
        <v/>
      </c>
      <c r="V103" s="94"/>
      <c r="W103" t="str">
        <f t="shared" si="25"/>
        <v/>
      </c>
      <c r="X103" t="str">
        <f t="shared" si="25"/>
        <v/>
      </c>
      <c r="Y103" s="30" t="str">
        <f t="shared" si="22"/>
        <v/>
      </c>
      <c r="Z103" s="31" t="str">
        <f t="shared" si="23"/>
        <v/>
      </c>
      <c r="AA103" t="str">
        <f t="shared" si="16"/>
        <v/>
      </c>
      <c r="AB103" t="str">
        <f t="shared" si="17"/>
        <v/>
      </c>
    </row>
    <row r="104" spans="2:28" x14ac:dyDescent="0.2">
      <c r="B104" s="41">
        <f t="shared" si="18"/>
        <v>146</v>
      </c>
      <c r="C104" s="88" t="str">
        <f t="shared" si="15"/>
        <v/>
      </c>
      <c r="D104" s="88"/>
      <c r="E104" s="29"/>
      <c r="F104" s="8"/>
      <c r="G104" s="29"/>
      <c r="H104" s="92"/>
      <c r="I104" s="92"/>
      <c r="J104" s="33"/>
      <c r="K104" s="41">
        <f t="shared" si="24"/>
        <v>0</v>
      </c>
      <c r="L104" s="90" t="e">
        <f t="shared" si="19"/>
        <v>#VALUE!</v>
      </c>
      <c r="M104" s="91"/>
      <c r="N104" s="6" t="e">
        <f>IF(K104="","",(L104/K104)/LOOKUP(RIGHT($D$2,3),定数!$A$6:$A$13,定数!$B$6:$B$13))</f>
        <v>#VALUE!</v>
      </c>
      <c r="O104" s="29"/>
      <c r="P104" s="8"/>
      <c r="Q104" s="92"/>
      <c r="R104" s="92"/>
      <c r="S104" s="93" t="str">
        <f>IF(Q104="","",U104*N104*LOOKUP(RIGHT($D$2,3),定数!$A$6:$A$13,定数!$B$6:$B$13))</f>
        <v/>
      </c>
      <c r="T104" s="93"/>
      <c r="U104" s="94" t="str">
        <f t="shared" si="21"/>
        <v/>
      </c>
      <c r="V104" s="94"/>
      <c r="W104" t="str">
        <f t="shared" si="25"/>
        <v/>
      </c>
      <c r="X104" t="str">
        <f t="shared" si="25"/>
        <v/>
      </c>
      <c r="Y104" s="30" t="str">
        <f t="shared" si="22"/>
        <v/>
      </c>
      <c r="Z104" s="31" t="str">
        <f t="shared" si="23"/>
        <v/>
      </c>
      <c r="AA104" t="str">
        <f t="shared" si="16"/>
        <v/>
      </c>
      <c r="AB104" t="str">
        <f t="shared" si="17"/>
        <v/>
      </c>
    </row>
    <row r="105" spans="2:28" x14ac:dyDescent="0.2">
      <c r="B105" s="41">
        <f t="shared" si="18"/>
        <v>147</v>
      </c>
      <c r="C105" s="88" t="str">
        <f t="shared" si="15"/>
        <v/>
      </c>
      <c r="D105" s="88"/>
      <c r="E105" s="29"/>
      <c r="F105" s="8"/>
      <c r="G105" s="29"/>
      <c r="H105" s="92"/>
      <c r="I105" s="92"/>
      <c r="J105" s="33"/>
      <c r="K105" s="41">
        <f t="shared" si="24"/>
        <v>0</v>
      </c>
      <c r="L105" s="90" t="e">
        <f t="shared" si="19"/>
        <v>#VALUE!</v>
      </c>
      <c r="M105" s="91"/>
      <c r="N105" s="6" t="e">
        <f>IF(K105="","",(L105/K105)/LOOKUP(RIGHT($D$2,3),定数!$A$6:$A$13,定数!$B$6:$B$13))</f>
        <v>#VALUE!</v>
      </c>
      <c r="O105" s="29"/>
      <c r="P105" s="8"/>
      <c r="Q105" s="92"/>
      <c r="R105" s="92"/>
      <c r="S105" s="93" t="str">
        <f>IF(Q105="","",U105*N105*LOOKUP(RIGHT($D$2,3),定数!$A$6:$A$13,定数!$B$6:$B$13))</f>
        <v/>
      </c>
      <c r="T105" s="93"/>
      <c r="U105" s="94" t="str">
        <f t="shared" si="21"/>
        <v/>
      </c>
      <c r="V105" s="94"/>
      <c r="W105" t="str">
        <f t="shared" si="25"/>
        <v/>
      </c>
      <c r="X105" t="str">
        <f t="shared" si="25"/>
        <v/>
      </c>
      <c r="Y105" s="30" t="str">
        <f t="shared" si="22"/>
        <v/>
      </c>
      <c r="Z105" s="31" t="str">
        <f t="shared" si="23"/>
        <v/>
      </c>
      <c r="AA105" t="str">
        <f t="shared" si="16"/>
        <v/>
      </c>
      <c r="AB105" t="str">
        <f t="shared" si="17"/>
        <v/>
      </c>
    </row>
    <row r="106" spans="2:28" x14ac:dyDescent="0.2">
      <c r="B106" s="41">
        <f t="shared" si="18"/>
        <v>148</v>
      </c>
      <c r="C106" s="88" t="str">
        <f t="shared" si="15"/>
        <v/>
      </c>
      <c r="D106" s="88"/>
      <c r="E106" s="29"/>
      <c r="F106" s="8"/>
      <c r="G106" s="29"/>
      <c r="H106" s="92"/>
      <c r="I106" s="92"/>
      <c r="J106" s="33"/>
      <c r="K106" s="41">
        <f t="shared" si="24"/>
        <v>0</v>
      </c>
      <c r="L106" s="90" t="e">
        <f t="shared" si="19"/>
        <v>#VALUE!</v>
      </c>
      <c r="M106" s="91"/>
      <c r="N106" s="6" t="e">
        <f>IF(K106="","",(L106/K106)/LOOKUP(RIGHT($D$2,3),定数!$A$6:$A$13,定数!$B$6:$B$13))</f>
        <v>#VALUE!</v>
      </c>
      <c r="O106" s="29"/>
      <c r="P106" s="8"/>
      <c r="Q106" s="92"/>
      <c r="R106" s="92"/>
      <c r="S106" s="93" t="str">
        <f>IF(Q106="","",U106*N106*LOOKUP(RIGHT($D$2,3),定数!$A$6:$A$13,定数!$B$6:$B$13))</f>
        <v/>
      </c>
      <c r="T106" s="93"/>
      <c r="U106" s="94" t="str">
        <f t="shared" si="21"/>
        <v/>
      </c>
      <c r="V106" s="94"/>
      <c r="W106" t="str">
        <f t="shared" si="25"/>
        <v/>
      </c>
      <c r="X106" t="str">
        <f t="shared" si="25"/>
        <v/>
      </c>
      <c r="Y106" s="30" t="str">
        <f t="shared" si="22"/>
        <v/>
      </c>
      <c r="Z106" s="31" t="str">
        <f t="shared" si="23"/>
        <v/>
      </c>
      <c r="AA106" t="str">
        <f t="shared" si="16"/>
        <v/>
      </c>
      <c r="AB106" t="str">
        <f t="shared" si="17"/>
        <v/>
      </c>
    </row>
    <row r="107" spans="2:28" x14ac:dyDescent="0.2">
      <c r="B107" s="41">
        <f t="shared" si="18"/>
        <v>149</v>
      </c>
      <c r="C107" s="88" t="str">
        <f t="shared" si="15"/>
        <v/>
      </c>
      <c r="D107" s="88"/>
      <c r="E107" s="29"/>
      <c r="F107" s="8"/>
      <c r="G107" s="29"/>
      <c r="H107" s="92"/>
      <c r="I107" s="92"/>
      <c r="J107" s="33"/>
      <c r="K107" s="41">
        <f t="shared" si="24"/>
        <v>0</v>
      </c>
      <c r="L107" s="90" t="e">
        <f t="shared" si="19"/>
        <v>#VALUE!</v>
      </c>
      <c r="M107" s="91"/>
      <c r="N107" s="6" t="e">
        <f>IF(K107="","",(L107/K107)/LOOKUP(RIGHT($D$2,3),定数!$A$6:$A$13,定数!$B$6:$B$13))</f>
        <v>#VALUE!</v>
      </c>
      <c r="O107" s="29"/>
      <c r="P107" s="8"/>
      <c r="Q107" s="92"/>
      <c r="R107" s="92"/>
      <c r="S107" s="93" t="str">
        <f>IF(Q107="","",U107*N107*LOOKUP(RIGHT($D$2,3),定数!$A$6:$A$13,定数!$B$6:$B$13))</f>
        <v/>
      </c>
      <c r="T107" s="93"/>
      <c r="U107" s="94" t="str">
        <f t="shared" si="21"/>
        <v/>
      </c>
      <c r="V107" s="94"/>
      <c r="W107" t="str">
        <f>IF(T107&lt;&gt;"",IF(T107&lt;0,1+W106,0),"")</f>
        <v/>
      </c>
      <c r="X107" t="str">
        <f>IF(U107&lt;&gt;"",IF(U107&lt;0,1+X106,0),"")</f>
        <v/>
      </c>
      <c r="Y107" s="30" t="str">
        <f t="shared" si="22"/>
        <v/>
      </c>
      <c r="Z107" s="31" t="str">
        <f t="shared" si="23"/>
        <v/>
      </c>
      <c r="AA107" t="str">
        <f t="shared" si="16"/>
        <v/>
      </c>
      <c r="AB107" t="str">
        <f t="shared" si="17"/>
        <v/>
      </c>
    </row>
    <row r="108" spans="2:28" x14ac:dyDescent="0.2">
      <c r="B108" s="41">
        <f t="shared" si="18"/>
        <v>150</v>
      </c>
      <c r="C108" s="88" t="str">
        <f t="shared" si="15"/>
        <v/>
      </c>
      <c r="D108" s="88"/>
      <c r="E108" s="29"/>
      <c r="F108" s="8"/>
      <c r="G108" s="29"/>
      <c r="H108" s="92"/>
      <c r="I108" s="92"/>
      <c r="J108" s="33"/>
      <c r="K108" s="41">
        <f t="shared" si="24"/>
        <v>0</v>
      </c>
      <c r="L108" s="90" t="e">
        <f t="shared" si="19"/>
        <v>#VALUE!</v>
      </c>
      <c r="M108" s="91"/>
      <c r="N108" s="6" t="e">
        <f>IF(K108="","",(L108/K108)/LOOKUP(RIGHT($D$2,3),定数!$A$6:$A$13,定数!$B$6:$B$13))</f>
        <v>#VALUE!</v>
      </c>
      <c r="O108" s="29"/>
      <c r="P108" s="8"/>
      <c r="Q108" s="92"/>
      <c r="R108" s="92"/>
      <c r="S108" s="93" t="str">
        <f>IF(Q108="","",U108*N108*LOOKUP(RIGHT($D$2,3),定数!$A$6:$A$13,定数!$B$6:$B$13))</f>
        <v/>
      </c>
      <c r="T108" s="93"/>
      <c r="U108" s="94" t="str">
        <f t="shared" si="21"/>
        <v/>
      </c>
      <c r="V108" s="94"/>
      <c r="W108" t="str">
        <f>IF(T108&lt;&gt;"",IF(T108&lt;0,1+W107,0),"")</f>
        <v/>
      </c>
      <c r="X108" t="str">
        <f>IF(U108&lt;&gt;"",IF(U108&lt;0,1+X107,0),"")</f>
        <v/>
      </c>
      <c r="Y108" s="30" t="str">
        <f t="shared" si="22"/>
        <v/>
      </c>
      <c r="Z108" s="31" t="str">
        <f t="shared" si="23"/>
        <v/>
      </c>
      <c r="AA108" t="str">
        <f t="shared" si="16"/>
        <v/>
      </c>
      <c r="AB108" t="str">
        <f t="shared" si="17"/>
        <v/>
      </c>
    </row>
    <row r="109" spans="2:28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</sheetData>
  <mergeCells count="635">
    <mergeCell ref="C107:D107"/>
    <mergeCell ref="H107:I107"/>
    <mergeCell ref="L107:M107"/>
    <mergeCell ref="Q107:R107"/>
    <mergeCell ref="S107:T107"/>
    <mergeCell ref="U107:V107"/>
    <mergeCell ref="C108:D108"/>
    <mergeCell ref="H108:I108"/>
    <mergeCell ref="L108:M108"/>
    <mergeCell ref="Q108:R108"/>
    <mergeCell ref="S108:T108"/>
    <mergeCell ref="U108:V108"/>
    <mergeCell ref="C105:D105"/>
    <mergeCell ref="H105:I105"/>
    <mergeCell ref="L105:M105"/>
    <mergeCell ref="Q105:R105"/>
    <mergeCell ref="S105:T105"/>
    <mergeCell ref="U105:V105"/>
    <mergeCell ref="C106:D106"/>
    <mergeCell ref="H106:I106"/>
    <mergeCell ref="L106:M106"/>
    <mergeCell ref="Q106:R106"/>
    <mergeCell ref="S106:T106"/>
    <mergeCell ref="U106:V106"/>
    <mergeCell ref="C103:D103"/>
    <mergeCell ref="H103:I103"/>
    <mergeCell ref="L103:M103"/>
    <mergeCell ref="Q103:R103"/>
    <mergeCell ref="S103:T103"/>
    <mergeCell ref="U103:V103"/>
    <mergeCell ref="C104:D104"/>
    <mergeCell ref="H104:I104"/>
    <mergeCell ref="L104:M104"/>
    <mergeCell ref="Q104:R104"/>
    <mergeCell ref="S104:T104"/>
    <mergeCell ref="U104:V104"/>
    <mergeCell ref="C101:D101"/>
    <mergeCell ref="H101:I101"/>
    <mergeCell ref="L101:M101"/>
    <mergeCell ref="Q101:R101"/>
    <mergeCell ref="S101:T101"/>
    <mergeCell ref="U101:V101"/>
    <mergeCell ref="C102:D102"/>
    <mergeCell ref="H102:I102"/>
    <mergeCell ref="L102:M102"/>
    <mergeCell ref="Q102:R102"/>
    <mergeCell ref="S102:T102"/>
    <mergeCell ref="U102:V102"/>
    <mergeCell ref="C99:D99"/>
    <mergeCell ref="H99:I99"/>
    <mergeCell ref="L99:M99"/>
    <mergeCell ref="Q99:R99"/>
    <mergeCell ref="S99:T99"/>
    <mergeCell ref="U99:V99"/>
    <mergeCell ref="C100:D100"/>
    <mergeCell ref="H100:I100"/>
    <mergeCell ref="L100:M100"/>
    <mergeCell ref="Q100:R100"/>
    <mergeCell ref="S100:T100"/>
    <mergeCell ref="U100:V100"/>
    <mergeCell ref="C97:D97"/>
    <mergeCell ref="H97:I97"/>
    <mergeCell ref="L97:M97"/>
    <mergeCell ref="Q97:R97"/>
    <mergeCell ref="S97:T97"/>
    <mergeCell ref="U97:V97"/>
    <mergeCell ref="C98:D98"/>
    <mergeCell ref="H98:I98"/>
    <mergeCell ref="L98:M98"/>
    <mergeCell ref="Q98:R98"/>
    <mergeCell ref="S98:T98"/>
    <mergeCell ref="U98:V98"/>
    <mergeCell ref="C95:D95"/>
    <mergeCell ref="H95:I95"/>
    <mergeCell ref="L95:M95"/>
    <mergeCell ref="Q95:R95"/>
    <mergeCell ref="S95:T95"/>
    <mergeCell ref="U95:V95"/>
    <mergeCell ref="C96:D96"/>
    <mergeCell ref="H96:I96"/>
    <mergeCell ref="L96:M96"/>
    <mergeCell ref="Q96:R96"/>
    <mergeCell ref="S96:T96"/>
    <mergeCell ref="U96:V96"/>
    <mergeCell ref="C93:D93"/>
    <mergeCell ref="H93:I93"/>
    <mergeCell ref="L93:M93"/>
    <mergeCell ref="Q93:R93"/>
    <mergeCell ref="S93:T93"/>
    <mergeCell ref="U93:V93"/>
    <mergeCell ref="C94:D94"/>
    <mergeCell ref="H94:I94"/>
    <mergeCell ref="L94:M94"/>
    <mergeCell ref="Q94:R94"/>
    <mergeCell ref="S94:T94"/>
    <mergeCell ref="U94:V94"/>
    <mergeCell ref="C91:D91"/>
    <mergeCell ref="H91:I91"/>
    <mergeCell ref="L91:M91"/>
    <mergeCell ref="Q91:R91"/>
    <mergeCell ref="S91:T91"/>
    <mergeCell ref="U91:V91"/>
    <mergeCell ref="C92:D92"/>
    <mergeCell ref="H92:I92"/>
    <mergeCell ref="L92:M92"/>
    <mergeCell ref="Q92:R92"/>
    <mergeCell ref="S92:T92"/>
    <mergeCell ref="U92:V92"/>
    <mergeCell ref="C89:D89"/>
    <mergeCell ref="H89:I89"/>
    <mergeCell ref="L89:M89"/>
    <mergeCell ref="Q89:R89"/>
    <mergeCell ref="S89:T89"/>
    <mergeCell ref="U89:V89"/>
    <mergeCell ref="C90:D90"/>
    <mergeCell ref="H90:I90"/>
    <mergeCell ref="L90:M90"/>
    <mergeCell ref="Q90:R90"/>
    <mergeCell ref="S90:T90"/>
    <mergeCell ref="U90:V90"/>
    <mergeCell ref="C87:D87"/>
    <mergeCell ref="H87:I87"/>
    <mergeCell ref="L87:M87"/>
    <mergeCell ref="Q87:R87"/>
    <mergeCell ref="S87:T87"/>
    <mergeCell ref="U87:V87"/>
    <mergeCell ref="C88:D88"/>
    <mergeCell ref="H88:I88"/>
    <mergeCell ref="L88:M88"/>
    <mergeCell ref="Q88:R88"/>
    <mergeCell ref="S88:T88"/>
    <mergeCell ref="U88:V88"/>
    <mergeCell ref="C85:D85"/>
    <mergeCell ref="H85:I85"/>
    <mergeCell ref="L85:M85"/>
    <mergeCell ref="Q85:R85"/>
    <mergeCell ref="S85:T85"/>
    <mergeCell ref="U85:V85"/>
    <mergeCell ref="C86:D86"/>
    <mergeCell ref="H86:I86"/>
    <mergeCell ref="L86:M86"/>
    <mergeCell ref="Q86:R86"/>
    <mergeCell ref="S86:T86"/>
    <mergeCell ref="U86:V86"/>
    <mergeCell ref="C83:D83"/>
    <mergeCell ref="H83:I83"/>
    <mergeCell ref="L83:M83"/>
    <mergeCell ref="Q83:R83"/>
    <mergeCell ref="S83:T83"/>
    <mergeCell ref="U83:V83"/>
    <mergeCell ref="C84:D84"/>
    <mergeCell ref="H84:I84"/>
    <mergeCell ref="L84:M84"/>
    <mergeCell ref="Q84:R84"/>
    <mergeCell ref="S84:T84"/>
    <mergeCell ref="U84:V84"/>
    <mergeCell ref="C81:D81"/>
    <mergeCell ref="H81:I81"/>
    <mergeCell ref="L81:M81"/>
    <mergeCell ref="Q81:R81"/>
    <mergeCell ref="S81:T81"/>
    <mergeCell ref="U81:V81"/>
    <mergeCell ref="C82:D82"/>
    <mergeCell ref="H82:I82"/>
    <mergeCell ref="L82:M82"/>
    <mergeCell ref="Q82:R82"/>
    <mergeCell ref="S82:T82"/>
    <mergeCell ref="U82:V82"/>
    <mergeCell ref="C79:D79"/>
    <mergeCell ref="H79:I79"/>
    <mergeCell ref="L79:M79"/>
    <mergeCell ref="Q79:R79"/>
    <mergeCell ref="S79:T79"/>
    <mergeCell ref="U79:V79"/>
    <mergeCell ref="C80:D80"/>
    <mergeCell ref="H80:I80"/>
    <mergeCell ref="L80:M80"/>
    <mergeCell ref="Q80:R80"/>
    <mergeCell ref="S80:T80"/>
    <mergeCell ref="U80:V80"/>
    <mergeCell ref="C77:D77"/>
    <mergeCell ref="H77:I77"/>
    <mergeCell ref="L77:M77"/>
    <mergeCell ref="Q77:R77"/>
    <mergeCell ref="S77:T77"/>
    <mergeCell ref="U77:V77"/>
    <mergeCell ref="C78:D78"/>
    <mergeCell ref="H78:I78"/>
    <mergeCell ref="L78:M78"/>
    <mergeCell ref="Q78:R78"/>
    <mergeCell ref="S78:T78"/>
    <mergeCell ref="U78:V78"/>
    <mergeCell ref="C75:D75"/>
    <mergeCell ref="H75:I75"/>
    <mergeCell ref="L75:M75"/>
    <mergeCell ref="Q75:R75"/>
    <mergeCell ref="S75:T75"/>
    <mergeCell ref="U75:V75"/>
    <mergeCell ref="C76:D76"/>
    <mergeCell ref="H76:I76"/>
    <mergeCell ref="L76:M76"/>
    <mergeCell ref="Q76:R76"/>
    <mergeCell ref="S76:T76"/>
    <mergeCell ref="U76:V76"/>
    <mergeCell ref="C73:D73"/>
    <mergeCell ref="H73:I73"/>
    <mergeCell ref="L73:M73"/>
    <mergeCell ref="Q73:R73"/>
    <mergeCell ref="S73:T73"/>
    <mergeCell ref="U73:V73"/>
    <mergeCell ref="C74:D74"/>
    <mergeCell ref="H74:I74"/>
    <mergeCell ref="L74:M74"/>
    <mergeCell ref="Q74:R74"/>
    <mergeCell ref="S74:T74"/>
    <mergeCell ref="U74:V74"/>
    <mergeCell ref="C71:D71"/>
    <mergeCell ref="H71:I71"/>
    <mergeCell ref="L71:M71"/>
    <mergeCell ref="Q71:R71"/>
    <mergeCell ref="S71:T71"/>
    <mergeCell ref="U71:V71"/>
    <mergeCell ref="C72:D72"/>
    <mergeCell ref="H72:I72"/>
    <mergeCell ref="L72:M72"/>
    <mergeCell ref="Q72:R72"/>
    <mergeCell ref="S72:T72"/>
    <mergeCell ref="U72:V72"/>
    <mergeCell ref="C69:D69"/>
    <mergeCell ref="H69:I69"/>
    <mergeCell ref="L69:M69"/>
    <mergeCell ref="Q69:R69"/>
    <mergeCell ref="S69:T69"/>
    <mergeCell ref="U69:V69"/>
    <mergeCell ref="C70:D70"/>
    <mergeCell ref="H70:I70"/>
    <mergeCell ref="L70:M70"/>
    <mergeCell ref="Q70:R70"/>
    <mergeCell ref="S70:T70"/>
    <mergeCell ref="U70:V70"/>
    <mergeCell ref="C67:D67"/>
    <mergeCell ref="H67:I67"/>
    <mergeCell ref="L67:M67"/>
    <mergeCell ref="Q67:R67"/>
    <mergeCell ref="S67:T67"/>
    <mergeCell ref="U67:V67"/>
    <mergeCell ref="C68:D68"/>
    <mergeCell ref="H68:I68"/>
    <mergeCell ref="L68:M68"/>
    <mergeCell ref="Q68:R68"/>
    <mergeCell ref="S68:T68"/>
    <mergeCell ref="U68:V68"/>
    <mergeCell ref="C65:D65"/>
    <mergeCell ref="H65:I65"/>
    <mergeCell ref="L65:M65"/>
    <mergeCell ref="Q65:R65"/>
    <mergeCell ref="S65:T65"/>
    <mergeCell ref="U65:V65"/>
    <mergeCell ref="C66:D66"/>
    <mergeCell ref="H66:I66"/>
    <mergeCell ref="L66:M66"/>
    <mergeCell ref="Q66:R66"/>
    <mergeCell ref="S66:T66"/>
    <mergeCell ref="U66:V66"/>
    <mergeCell ref="C63:D63"/>
    <mergeCell ref="H63:I63"/>
    <mergeCell ref="L63:M63"/>
    <mergeCell ref="Q63:R63"/>
    <mergeCell ref="S63:T63"/>
    <mergeCell ref="U63:V63"/>
    <mergeCell ref="C64:D64"/>
    <mergeCell ref="H64:I64"/>
    <mergeCell ref="L64:M64"/>
    <mergeCell ref="Q64:R64"/>
    <mergeCell ref="S64:T64"/>
    <mergeCell ref="U64:V64"/>
    <mergeCell ref="C61:D61"/>
    <mergeCell ref="H61:I61"/>
    <mergeCell ref="L61:M61"/>
    <mergeCell ref="Q61:R61"/>
    <mergeCell ref="S61:T61"/>
    <mergeCell ref="U61:V61"/>
    <mergeCell ref="C62:D62"/>
    <mergeCell ref="H62:I62"/>
    <mergeCell ref="L62:M62"/>
    <mergeCell ref="Q62:R62"/>
    <mergeCell ref="S62:T62"/>
    <mergeCell ref="U62:V62"/>
    <mergeCell ref="C59:D59"/>
    <mergeCell ref="H59:I59"/>
    <mergeCell ref="L59:M59"/>
    <mergeCell ref="Q59:R59"/>
    <mergeCell ref="S59:T59"/>
    <mergeCell ref="U59:V59"/>
    <mergeCell ref="C60:D60"/>
    <mergeCell ref="H60:I60"/>
    <mergeCell ref="L60:M60"/>
    <mergeCell ref="Q60:R60"/>
    <mergeCell ref="S60:T60"/>
    <mergeCell ref="U60:V60"/>
    <mergeCell ref="C57:D57"/>
    <mergeCell ref="H57:I57"/>
    <mergeCell ref="L57:M57"/>
    <mergeCell ref="Q57:R57"/>
    <mergeCell ref="S57:T57"/>
    <mergeCell ref="U57:V57"/>
    <mergeCell ref="C58:D58"/>
    <mergeCell ref="H58:I58"/>
    <mergeCell ref="L58:M58"/>
    <mergeCell ref="Q58:R58"/>
    <mergeCell ref="S58:T58"/>
    <mergeCell ref="U58:V58"/>
    <mergeCell ref="C55:D55"/>
    <mergeCell ref="H55:I55"/>
    <mergeCell ref="L55:M55"/>
    <mergeCell ref="Q55:R55"/>
    <mergeCell ref="S55:T55"/>
    <mergeCell ref="U55:V55"/>
    <mergeCell ref="C56:D56"/>
    <mergeCell ref="H56:I56"/>
    <mergeCell ref="L56:M56"/>
    <mergeCell ref="Q56:R56"/>
    <mergeCell ref="S56:T56"/>
    <mergeCell ref="U56:V56"/>
    <mergeCell ref="C53:D53"/>
    <mergeCell ref="H53:I53"/>
    <mergeCell ref="L53:M53"/>
    <mergeCell ref="Q53:R53"/>
    <mergeCell ref="S53:T53"/>
    <mergeCell ref="U53:V53"/>
    <mergeCell ref="C54:D54"/>
    <mergeCell ref="H54:I54"/>
    <mergeCell ref="L54:M54"/>
    <mergeCell ref="Q54:R54"/>
    <mergeCell ref="S54:T54"/>
    <mergeCell ref="U54:V54"/>
    <mergeCell ref="C51:D51"/>
    <mergeCell ref="H51:I51"/>
    <mergeCell ref="L51:M51"/>
    <mergeCell ref="Q51:R51"/>
    <mergeCell ref="S51:T51"/>
    <mergeCell ref="U51:V51"/>
    <mergeCell ref="C52:D52"/>
    <mergeCell ref="H52:I52"/>
    <mergeCell ref="L52:M52"/>
    <mergeCell ref="Q52:R52"/>
    <mergeCell ref="S52:T52"/>
    <mergeCell ref="U52:V52"/>
    <mergeCell ref="C49:D49"/>
    <mergeCell ref="H49:I49"/>
    <mergeCell ref="L49:M49"/>
    <mergeCell ref="Q49:R49"/>
    <mergeCell ref="S49:T49"/>
    <mergeCell ref="U49:V49"/>
    <mergeCell ref="C50:D50"/>
    <mergeCell ref="H50:I50"/>
    <mergeCell ref="L50:M50"/>
    <mergeCell ref="Q50:R50"/>
    <mergeCell ref="S50:T50"/>
    <mergeCell ref="U50:V50"/>
    <mergeCell ref="C47:D47"/>
    <mergeCell ref="H47:I47"/>
    <mergeCell ref="L47:M47"/>
    <mergeCell ref="Q47:R47"/>
    <mergeCell ref="S47:T47"/>
    <mergeCell ref="U47:V47"/>
    <mergeCell ref="C48:D48"/>
    <mergeCell ref="H48:I48"/>
    <mergeCell ref="L48:M48"/>
    <mergeCell ref="Q48:R48"/>
    <mergeCell ref="S48:T48"/>
    <mergeCell ref="U48:V48"/>
    <mergeCell ref="C45:D45"/>
    <mergeCell ref="H45:I45"/>
    <mergeCell ref="L45:M45"/>
    <mergeCell ref="Q45:R45"/>
    <mergeCell ref="S45:T45"/>
    <mergeCell ref="U45:V45"/>
    <mergeCell ref="C46:D46"/>
    <mergeCell ref="H46:I46"/>
    <mergeCell ref="L46:M46"/>
    <mergeCell ref="Q46:R46"/>
    <mergeCell ref="S46:T46"/>
    <mergeCell ref="U46:V46"/>
    <mergeCell ref="C43:D43"/>
    <mergeCell ref="H43:I43"/>
    <mergeCell ref="L43:M43"/>
    <mergeCell ref="Q43:R43"/>
    <mergeCell ref="S43:T43"/>
    <mergeCell ref="U43:V43"/>
    <mergeCell ref="C44:D44"/>
    <mergeCell ref="H44:I44"/>
    <mergeCell ref="L44:M44"/>
    <mergeCell ref="Q44:R44"/>
    <mergeCell ref="S44:T44"/>
    <mergeCell ref="U44:V44"/>
    <mergeCell ref="C41:D41"/>
    <mergeCell ref="H41:I41"/>
    <mergeCell ref="L41:M41"/>
    <mergeCell ref="Q41:R41"/>
    <mergeCell ref="S41:T41"/>
    <mergeCell ref="U41:V41"/>
    <mergeCell ref="C42:D42"/>
    <mergeCell ref="H42:I42"/>
    <mergeCell ref="L42:M42"/>
    <mergeCell ref="Q42:R42"/>
    <mergeCell ref="S42:T42"/>
    <mergeCell ref="U42:V42"/>
    <mergeCell ref="C39:D39"/>
    <mergeCell ref="H39:I39"/>
    <mergeCell ref="L39:M39"/>
    <mergeCell ref="Q39:R39"/>
    <mergeCell ref="S39:T39"/>
    <mergeCell ref="U39:V39"/>
    <mergeCell ref="C40:D40"/>
    <mergeCell ref="H40:I40"/>
    <mergeCell ref="L40:M40"/>
    <mergeCell ref="Q40:R40"/>
    <mergeCell ref="S40:T40"/>
    <mergeCell ref="U40:V40"/>
    <mergeCell ref="C37:D37"/>
    <mergeCell ref="H37:I37"/>
    <mergeCell ref="L37:M37"/>
    <mergeCell ref="Q37:R37"/>
    <mergeCell ref="S37:T37"/>
    <mergeCell ref="U37:V37"/>
    <mergeCell ref="C38:D38"/>
    <mergeCell ref="H38:I38"/>
    <mergeCell ref="L38:M38"/>
    <mergeCell ref="Q38:R38"/>
    <mergeCell ref="S38:T38"/>
    <mergeCell ref="U38:V38"/>
    <mergeCell ref="C35:D35"/>
    <mergeCell ref="H35:I35"/>
    <mergeCell ref="L35:M35"/>
    <mergeCell ref="Q35:R35"/>
    <mergeCell ref="S35:T35"/>
    <mergeCell ref="U35:V35"/>
    <mergeCell ref="C36:D36"/>
    <mergeCell ref="H36:I36"/>
    <mergeCell ref="L36:M36"/>
    <mergeCell ref="Q36:R36"/>
    <mergeCell ref="S36:T36"/>
    <mergeCell ref="U36:V36"/>
    <mergeCell ref="C33:D33"/>
    <mergeCell ref="H33:I33"/>
    <mergeCell ref="L33:M33"/>
    <mergeCell ref="Q33:R33"/>
    <mergeCell ref="S33:T33"/>
    <mergeCell ref="U33:V33"/>
    <mergeCell ref="C34:D34"/>
    <mergeCell ref="H34:I34"/>
    <mergeCell ref="L34:M34"/>
    <mergeCell ref="Q34:R34"/>
    <mergeCell ref="S34:T34"/>
    <mergeCell ref="U34:V34"/>
    <mergeCell ref="C31:D31"/>
    <mergeCell ref="H31:I31"/>
    <mergeCell ref="L31:M31"/>
    <mergeCell ref="Q31:R31"/>
    <mergeCell ref="S31:T31"/>
    <mergeCell ref="U31:V31"/>
    <mergeCell ref="C32:D32"/>
    <mergeCell ref="H32:I32"/>
    <mergeCell ref="L32:M32"/>
    <mergeCell ref="Q32:R32"/>
    <mergeCell ref="S32:T32"/>
    <mergeCell ref="U32:V32"/>
    <mergeCell ref="C29:D29"/>
    <mergeCell ref="H29:I29"/>
    <mergeCell ref="L29:M29"/>
    <mergeCell ref="Q29:R29"/>
    <mergeCell ref="S29:T29"/>
    <mergeCell ref="U29:V29"/>
    <mergeCell ref="C30:D30"/>
    <mergeCell ref="H30:I30"/>
    <mergeCell ref="L30:M30"/>
    <mergeCell ref="Q30:R30"/>
    <mergeCell ref="S30:T30"/>
    <mergeCell ref="U30:V30"/>
    <mergeCell ref="C27:D27"/>
    <mergeCell ref="H27:I27"/>
    <mergeCell ref="L27:M27"/>
    <mergeCell ref="Q27:R27"/>
    <mergeCell ref="S27:T27"/>
    <mergeCell ref="U27:V27"/>
    <mergeCell ref="C28:D28"/>
    <mergeCell ref="H28:I28"/>
    <mergeCell ref="L28:M28"/>
    <mergeCell ref="Q28:R28"/>
    <mergeCell ref="S28:T28"/>
    <mergeCell ref="U28:V28"/>
    <mergeCell ref="C25:D25"/>
    <mergeCell ref="H25:I25"/>
    <mergeCell ref="L25:M25"/>
    <mergeCell ref="Q25:R25"/>
    <mergeCell ref="S25:T25"/>
    <mergeCell ref="U25:V25"/>
    <mergeCell ref="C26:D26"/>
    <mergeCell ref="H26:I26"/>
    <mergeCell ref="L26:M26"/>
    <mergeCell ref="Q26:R26"/>
    <mergeCell ref="S26:T26"/>
    <mergeCell ref="U26:V26"/>
    <mergeCell ref="C23:D23"/>
    <mergeCell ref="H23:I23"/>
    <mergeCell ref="L23:M23"/>
    <mergeCell ref="Q23:R23"/>
    <mergeCell ref="S23:T23"/>
    <mergeCell ref="U23:V23"/>
    <mergeCell ref="C24:D24"/>
    <mergeCell ref="H24:I24"/>
    <mergeCell ref="L24:M24"/>
    <mergeCell ref="Q24:R24"/>
    <mergeCell ref="S24:T24"/>
    <mergeCell ref="U24:V24"/>
    <mergeCell ref="C21:D21"/>
    <mergeCell ref="H21:I21"/>
    <mergeCell ref="L21:M21"/>
    <mergeCell ref="Q21:R21"/>
    <mergeCell ref="S21:T21"/>
    <mergeCell ref="U21:V21"/>
    <mergeCell ref="C22:D22"/>
    <mergeCell ref="H22:I22"/>
    <mergeCell ref="L22:M22"/>
    <mergeCell ref="Q22:R22"/>
    <mergeCell ref="S22:T22"/>
    <mergeCell ref="U22:V22"/>
    <mergeCell ref="C19:D19"/>
    <mergeCell ref="H19:I19"/>
    <mergeCell ref="L19:M19"/>
    <mergeCell ref="Q19:R19"/>
    <mergeCell ref="S19:T19"/>
    <mergeCell ref="U19:V19"/>
    <mergeCell ref="C20:D20"/>
    <mergeCell ref="H20:I20"/>
    <mergeCell ref="L20:M20"/>
    <mergeCell ref="Q20:R20"/>
    <mergeCell ref="S20:T20"/>
    <mergeCell ref="U20:V20"/>
    <mergeCell ref="C17:D17"/>
    <mergeCell ref="H17:I17"/>
    <mergeCell ref="L17:M17"/>
    <mergeCell ref="Q17:R17"/>
    <mergeCell ref="S17:T17"/>
    <mergeCell ref="U17:V17"/>
    <mergeCell ref="C18:D18"/>
    <mergeCell ref="H18:I18"/>
    <mergeCell ref="L18:M18"/>
    <mergeCell ref="Q18:R18"/>
    <mergeCell ref="S18:T18"/>
    <mergeCell ref="U18:V18"/>
    <mergeCell ref="C15:D15"/>
    <mergeCell ref="H15:I15"/>
    <mergeCell ref="L15:M15"/>
    <mergeCell ref="Q15:R15"/>
    <mergeCell ref="S15:T15"/>
    <mergeCell ref="U15:V15"/>
    <mergeCell ref="C16:D16"/>
    <mergeCell ref="H16:I16"/>
    <mergeCell ref="L16:M16"/>
    <mergeCell ref="Q16:R16"/>
    <mergeCell ref="S16:T16"/>
    <mergeCell ref="U16:V16"/>
    <mergeCell ref="C13:D13"/>
    <mergeCell ref="H13:I13"/>
    <mergeCell ref="L13:M13"/>
    <mergeCell ref="Q13:R13"/>
    <mergeCell ref="S13:T13"/>
    <mergeCell ref="U13:V13"/>
    <mergeCell ref="C14:D14"/>
    <mergeCell ref="H14:I14"/>
    <mergeCell ref="L14:M14"/>
    <mergeCell ref="Q14:R14"/>
    <mergeCell ref="S14:T14"/>
    <mergeCell ref="U14:V14"/>
    <mergeCell ref="C11:D11"/>
    <mergeCell ref="H11:I11"/>
    <mergeCell ref="L11:M11"/>
    <mergeCell ref="Q11:R11"/>
    <mergeCell ref="S11:T11"/>
    <mergeCell ref="U11:V11"/>
    <mergeCell ref="C12:D12"/>
    <mergeCell ref="H12:I12"/>
    <mergeCell ref="L12:M12"/>
    <mergeCell ref="Q12:R12"/>
    <mergeCell ref="S12:T12"/>
    <mergeCell ref="U12:V12"/>
    <mergeCell ref="C9:D9"/>
    <mergeCell ref="H9:I9"/>
    <mergeCell ref="L9:M9"/>
    <mergeCell ref="Q9:R9"/>
    <mergeCell ref="S9:T9"/>
    <mergeCell ref="U9:V9"/>
    <mergeCell ref="C10:D10"/>
    <mergeCell ref="H10:I10"/>
    <mergeCell ref="L10:M10"/>
    <mergeCell ref="Q10:R10"/>
    <mergeCell ref="S10:T10"/>
    <mergeCell ref="U10:V10"/>
    <mergeCell ref="B7:B8"/>
    <mergeCell ref="C7:D8"/>
    <mergeCell ref="E7:I7"/>
    <mergeCell ref="K7:M7"/>
    <mergeCell ref="N7:N8"/>
    <mergeCell ref="O7:R7"/>
    <mergeCell ref="S7:V7"/>
    <mergeCell ref="H8:I8"/>
    <mergeCell ref="L8:M8"/>
    <mergeCell ref="Q8:R8"/>
    <mergeCell ref="S8:T8"/>
    <mergeCell ref="U8:V8"/>
    <mergeCell ref="B4:C4"/>
    <mergeCell ref="D4:E4"/>
    <mergeCell ref="F4:G4"/>
    <mergeCell ref="H4:I4"/>
    <mergeCell ref="K4:L4"/>
    <mergeCell ref="M4:N4"/>
    <mergeCell ref="O4:P4"/>
    <mergeCell ref="Q4:R4"/>
    <mergeCell ref="K5:L5"/>
    <mergeCell ref="M5:N5"/>
    <mergeCell ref="Q5:R5"/>
    <mergeCell ref="K2:L2"/>
    <mergeCell ref="M2:N2"/>
    <mergeCell ref="O2:P2"/>
    <mergeCell ref="Q2:R2"/>
    <mergeCell ref="B3:C3"/>
    <mergeCell ref="D3:I3"/>
    <mergeCell ref="K3:L3"/>
    <mergeCell ref="M3:R3"/>
    <mergeCell ref="B2:C2"/>
    <mergeCell ref="D2:E2"/>
    <mergeCell ref="F2:G2"/>
    <mergeCell ref="H2:I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" right="0" top="0.59055118110236227" bottom="0" header="0.31496062992125984" footer="0.31496062992125984"/>
  <pageSetup paperSize="9" scale="90" orientation="landscape" horizontalDpi="4294967293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B109"/>
  <sheetViews>
    <sheetView zoomScale="115" zoomScaleNormal="115" zoomScalePageLayoutView="115" workbookViewId="0">
      <pane ySplit="8" topLeftCell="A9" activePane="bottomLeft" state="frozen"/>
      <selection pane="bottomLeft" activeCell="AA3" sqref="AA3"/>
    </sheetView>
  </sheetViews>
  <sheetFormatPr defaultColWidth="8.77734375" defaultRowHeight="13.2" x14ac:dyDescent="0.2"/>
  <cols>
    <col min="1" max="1" width="4.44140625" customWidth="1"/>
    <col min="2" max="3" width="6.6640625" customWidth="1"/>
    <col min="4" max="4" width="3.5546875" customWidth="1"/>
    <col min="5" max="8" width="6.6640625" customWidth="1"/>
    <col min="9" max="9" width="5.5546875" customWidth="1"/>
    <col min="10" max="10" width="10.5546875" customWidth="1"/>
    <col min="11" max="11" width="6.6640625" customWidth="1"/>
    <col min="12" max="12" width="4.77734375" customWidth="1"/>
    <col min="13" max="13" width="4.109375" customWidth="1"/>
    <col min="14" max="17" width="6.6640625" customWidth="1"/>
    <col min="18" max="18" width="4.6640625" customWidth="1"/>
    <col min="19" max="19" width="6.6640625" customWidth="1"/>
    <col min="20" max="20" width="2.6640625" customWidth="1"/>
    <col min="21" max="21" width="8.6640625" customWidth="1"/>
    <col min="22" max="22" width="1.109375" hidden="1" customWidth="1"/>
    <col min="23" max="23" width="10.77734375" style="22" hidden="1" customWidth="1"/>
    <col min="24" max="24" width="0" hidden="1" customWidth="1"/>
    <col min="26" max="26" width="7.5546875" customWidth="1"/>
    <col min="27" max="27" width="8.33203125" customWidth="1"/>
  </cols>
  <sheetData>
    <row r="2" spans="1:28" x14ac:dyDescent="0.2">
      <c r="B2" s="54" t="s">
        <v>4</v>
      </c>
      <c r="C2" s="54"/>
      <c r="D2" s="56" t="s">
        <v>38</v>
      </c>
      <c r="E2" s="56"/>
      <c r="F2" s="54" t="s">
        <v>5</v>
      </c>
      <c r="G2" s="54"/>
      <c r="H2" s="58" t="s">
        <v>62</v>
      </c>
      <c r="I2" s="58"/>
      <c r="J2" s="35"/>
      <c r="K2" s="54" t="s">
        <v>6</v>
      </c>
      <c r="L2" s="54"/>
      <c r="M2" s="55">
        <v>100000</v>
      </c>
      <c r="N2" s="56"/>
      <c r="O2" s="54" t="s">
        <v>7</v>
      </c>
      <c r="P2" s="54"/>
      <c r="Q2" s="57">
        <f>SUM(M2,D4)</f>
        <v>365607.61392869079</v>
      </c>
      <c r="R2" s="58"/>
      <c r="S2" s="1"/>
      <c r="T2" s="1"/>
      <c r="U2" s="1"/>
    </row>
    <row r="3" spans="1:28" ht="57" customHeight="1" x14ac:dyDescent="0.2">
      <c r="B3" s="54" t="s">
        <v>8</v>
      </c>
      <c r="C3" s="54"/>
      <c r="D3" s="59" t="s">
        <v>37</v>
      </c>
      <c r="E3" s="59"/>
      <c r="F3" s="59"/>
      <c r="G3" s="59"/>
      <c r="H3" s="59"/>
      <c r="I3" s="59"/>
      <c r="J3" s="36"/>
      <c r="K3" s="54" t="s">
        <v>9</v>
      </c>
      <c r="L3" s="54"/>
      <c r="M3" s="59" t="s">
        <v>53</v>
      </c>
      <c r="N3" s="60"/>
      <c r="O3" s="60"/>
      <c r="P3" s="60"/>
      <c r="Q3" s="60"/>
      <c r="R3" s="60"/>
      <c r="S3" s="1"/>
      <c r="T3" s="1"/>
    </row>
    <row r="4" spans="1:28" x14ac:dyDescent="0.2">
      <c r="B4" s="54" t="s">
        <v>10</v>
      </c>
      <c r="C4" s="54"/>
      <c r="D4" s="61">
        <f>SUM($S$9:$T$993)</f>
        <v>265607.61392869079</v>
      </c>
      <c r="E4" s="61"/>
      <c r="F4" s="54" t="s">
        <v>11</v>
      </c>
      <c r="G4" s="54"/>
      <c r="H4" s="62">
        <f>SUM($U$9:$V$108)</f>
        <v>4430.0000000000027</v>
      </c>
      <c r="I4" s="58"/>
      <c r="J4" s="35"/>
      <c r="K4" s="63" t="s">
        <v>58</v>
      </c>
      <c r="L4" s="63"/>
      <c r="M4" s="57" t="e">
        <f>AA8/AB8</f>
        <v>#DIV/0!</v>
      </c>
      <c r="N4" s="57"/>
      <c r="O4" s="63" t="s">
        <v>50</v>
      </c>
      <c r="P4" s="63"/>
      <c r="Q4" s="64">
        <f>MAX(Z:Z)</f>
        <v>5.9100000000000041E-2</v>
      </c>
      <c r="R4" s="64"/>
      <c r="S4" s="1"/>
      <c r="T4" s="1"/>
      <c r="U4" s="1"/>
    </row>
    <row r="5" spans="1:28" x14ac:dyDescent="0.2">
      <c r="B5" s="25" t="s">
        <v>14</v>
      </c>
      <c r="C5" s="2">
        <f>COUNTIF($S$9:$S$990,"&gt;0")</f>
        <v>25</v>
      </c>
      <c r="D5" s="26" t="s">
        <v>15</v>
      </c>
      <c r="E5" s="15">
        <f>COUNTIF($S$9:$S$990,"&lt;0")</f>
        <v>5</v>
      </c>
      <c r="F5" s="26" t="s">
        <v>16</v>
      </c>
      <c r="G5" s="2">
        <f>COUNTIF($S$9:$S$990,"=0")</f>
        <v>0</v>
      </c>
      <c r="H5" s="26" t="s">
        <v>17</v>
      </c>
      <c r="I5" s="3">
        <f>C5/SUM(C5,E5,G5)</f>
        <v>0.83333333333333337</v>
      </c>
      <c r="J5" s="38"/>
      <c r="K5" s="65" t="s">
        <v>18</v>
      </c>
      <c r="L5" s="54"/>
      <c r="M5" s="66">
        <f>MAX(W9:W993)</f>
        <v>9</v>
      </c>
      <c r="N5" s="67"/>
      <c r="O5" s="17" t="s">
        <v>19</v>
      </c>
      <c r="P5" s="9"/>
      <c r="Q5" s="66">
        <f>MAX(X9:X993)</f>
        <v>2</v>
      </c>
      <c r="R5" s="67"/>
      <c r="S5" s="1"/>
      <c r="T5" s="1"/>
      <c r="U5" s="1"/>
    </row>
    <row r="6" spans="1:28" x14ac:dyDescent="0.2">
      <c r="B6" s="11"/>
      <c r="C6" s="13"/>
      <c r="D6" s="14"/>
      <c r="E6" s="10"/>
      <c r="F6" s="11"/>
      <c r="G6" s="10"/>
      <c r="H6" s="11"/>
      <c r="I6" s="16"/>
      <c r="J6" s="16"/>
      <c r="K6" s="11"/>
      <c r="L6" s="11"/>
      <c r="M6" s="10"/>
      <c r="N6" s="32" t="s">
        <v>54</v>
      </c>
      <c r="O6" s="12"/>
      <c r="P6" s="12"/>
      <c r="Q6" s="10"/>
      <c r="R6" s="7"/>
      <c r="S6" s="1"/>
      <c r="T6" s="1"/>
      <c r="U6" s="1"/>
    </row>
    <row r="7" spans="1:28" x14ac:dyDescent="0.2">
      <c r="B7" s="68" t="s">
        <v>20</v>
      </c>
      <c r="C7" s="70" t="s">
        <v>21</v>
      </c>
      <c r="D7" s="71"/>
      <c r="E7" s="74" t="s">
        <v>22</v>
      </c>
      <c r="F7" s="75"/>
      <c r="G7" s="75"/>
      <c r="H7" s="75"/>
      <c r="I7" s="76"/>
      <c r="J7" s="39"/>
      <c r="K7" s="77" t="s">
        <v>23</v>
      </c>
      <c r="L7" s="78"/>
      <c r="M7" s="79"/>
      <c r="N7" s="80" t="s">
        <v>24</v>
      </c>
      <c r="O7" s="81" t="s">
        <v>25</v>
      </c>
      <c r="P7" s="82"/>
      <c r="Q7" s="82"/>
      <c r="R7" s="83"/>
      <c r="S7" s="84" t="s">
        <v>26</v>
      </c>
      <c r="T7" s="84"/>
      <c r="U7" s="84"/>
      <c r="V7" s="84"/>
    </row>
    <row r="8" spans="1:28" x14ac:dyDescent="0.2">
      <c r="B8" s="69"/>
      <c r="C8" s="72"/>
      <c r="D8" s="73"/>
      <c r="E8" s="18" t="s">
        <v>27</v>
      </c>
      <c r="F8" s="18" t="s">
        <v>28</v>
      </c>
      <c r="G8" s="18" t="s">
        <v>29</v>
      </c>
      <c r="H8" s="85" t="s">
        <v>30</v>
      </c>
      <c r="I8" s="76"/>
      <c r="J8" s="34" t="s">
        <v>59</v>
      </c>
      <c r="K8" s="4" t="s">
        <v>31</v>
      </c>
      <c r="L8" s="86" t="s">
        <v>32</v>
      </c>
      <c r="M8" s="79"/>
      <c r="N8" s="80"/>
      <c r="O8" s="5" t="s">
        <v>27</v>
      </c>
      <c r="P8" s="5" t="s">
        <v>28</v>
      </c>
      <c r="Q8" s="87" t="s">
        <v>30</v>
      </c>
      <c r="R8" s="83"/>
      <c r="S8" s="84" t="s">
        <v>33</v>
      </c>
      <c r="T8" s="84"/>
      <c r="U8" s="84" t="s">
        <v>31</v>
      </c>
      <c r="V8" s="84"/>
      <c r="Z8" t="s">
        <v>49</v>
      </c>
    </row>
    <row r="9" spans="1:28" x14ac:dyDescent="0.2">
      <c r="A9" s="48" t="s">
        <v>61</v>
      </c>
      <c r="B9" s="24">
        <v>51</v>
      </c>
      <c r="C9" s="88">
        <f>M2</f>
        <v>100000</v>
      </c>
      <c r="D9" s="88"/>
      <c r="E9" s="24">
        <v>2010</v>
      </c>
      <c r="F9" s="8">
        <v>43849</v>
      </c>
      <c r="G9" s="24" t="s">
        <v>2</v>
      </c>
      <c r="H9" s="89">
        <v>1.4309000000000001</v>
      </c>
      <c r="I9" s="89"/>
      <c r="J9" s="33">
        <v>1.44089</v>
      </c>
      <c r="K9" s="43">
        <f>(J9-H9)*10000</f>
        <v>99.899999999999437</v>
      </c>
      <c r="L9" s="88">
        <f>IF(K9="","",C9*0.03)</f>
        <v>3000</v>
      </c>
      <c r="M9" s="88"/>
      <c r="N9" s="6">
        <f>IF(K9="","",(L9/K9)/LOOKUP(RIGHT($D$2,3),定数!$A$6:$A$13,定数!$B$6:$B$13))</f>
        <v>0.25025025025025166</v>
      </c>
      <c r="O9" s="24">
        <v>2010</v>
      </c>
      <c r="P9" s="8">
        <v>43849</v>
      </c>
      <c r="Q9" s="89">
        <v>1.4113</v>
      </c>
      <c r="R9" s="89"/>
      <c r="S9" s="93">
        <f>IF(Q9="","",U9*N9*LOOKUP(RIGHT($D$2,3),定数!$A$6:$A$13,定数!$B$6:$B$13))</f>
        <v>5885.8858858859376</v>
      </c>
      <c r="T9" s="93"/>
      <c r="U9" s="94">
        <f>IF(Q9="","",IF(G9="買",(Q9-H9),(H9-Q9))*IF(RIGHT($D$2,3)="JPY",100,10000))</f>
        <v>196.00000000000063</v>
      </c>
      <c r="V9" s="94"/>
      <c r="W9" s="1">
        <f>IF(U9&lt;&gt;"",IF(U9&gt;0,1+W8,0),"")</f>
        <v>1</v>
      </c>
      <c r="X9">
        <f>IF(U9&lt;&gt;"",IF(U9&lt;0,1+X8,0),"")</f>
        <v>0</v>
      </c>
      <c r="AA9">
        <f>IF(S9&gt;0,S9,"")</f>
        <v>5885.8858858859376</v>
      </c>
      <c r="AB9" t="str">
        <f>IF(S9&lt;0,S9,"")</f>
        <v/>
      </c>
    </row>
    <row r="10" spans="1:28" x14ac:dyDescent="0.2">
      <c r="B10" s="24">
        <f>B9+1</f>
        <v>52</v>
      </c>
      <c r="C10" s="88">
        <f t="shared" ref="C10:C73" si="0">IF(S9="","",C9+S9)</f>
        <v>105885.88588588593</v>
      </c>
      <c r="D10" s="88"/>
      <c r="E10" s="24">
        <v>2010</v>
      </c>
      <c r="F10" s="8">
        <v>43858</v>
      </c>
      <c r="G10" s="24" t="s">
        <v>2</v>
      </c>
      <c r="H10" s="92">
        <v>1.3997299999999999</v>
      </c>
      <c r="I10" s="92"/>
      <c r="J10" s="33">
        <v>1.4051199999999999</v>
      </c>
      <c r="K10" s="43">
        <f>(J10-H10)*10000</f>
        <v>53.900000000000063</v>
      </c>
      <c r="L10" s="88">
        <f t="shared" ref="L10:L15" si="1">IF(K10="","",C10*0.03)</f>
        <v>3176.5765765765777</v>
      </c>
      <c r="M10" s="88"/>
      <c r="N10" s="6">
        <f>IF(K10="","",(L10/K10)/LOOKUP(RIGHT($D$2,3),定数!$A$6:$A$13,定数!$B$6:$B$13))</f>
        <v>0.4911219196933479</v>
      </c>
      <c r="O10" s="24">
        <v>2010</v>
      </c>
      <c r="P10" s="8">
        <v>43858</v>
      </c>
      <c r="Q10" s="89">
        <v>1.3892</v>
      </c>
      <c r="R10" s="89"/>
      <c r="S10" s="93">
        <f>IF(Q10="","",U10*N10*LOOKUP(RIGHT($D$2,3),定数!$A$6:$A$13,定数!$B$6:$B$13))</f>
        <v>6205.8165772451021</v>
      </c>
      <c r="T10" s="93"/>
      <c r="U10" s="94">
        <f>IF(Q10="","",IF(G10="買",(Q10-H10),(H10-Q10))*IF(RIGHT($D$2,3)="JPY",100,10000))</f>
        <v>105.29999999999929</v>
      </c>
      <c r="V10" s="94"/>
      <c r="W10" s="22">
        <f t="shared" ref="W10:W22" si="2">IF(U10&lt;&gt;"",IF(U10&gt;0,1+W9,0),"")</f>
        <v>2</v>
      </c>
      <c r="X10">
        <f t="shared" ref="X10:X73" si="3">IF(U10&lt;&gt;"",IF(U10&lt;0,1+X9,0),"")</f>
        <v>0</v>
      </c>
      <c r="Y10" s="30">
        <f>IF(C10&lt;&gt;"",MAX(C10,C9),"")</f>
        <v>105885.88588588593</v>
      </c>
      <c r="AA10">
        <f t="shared" ref="AA10:AA73" si="4">IF(S10&gt;0,S10,"")</f>
        <v>6205.8165772451021</v>
      </c>
      <c r="AB10" t="str">
        <f t="shared" ref="AB10:AB73" si="5">IF(S10&lt;0,S10,"")</f>
        <v/>
      </c>
    </row>
    <row r="11" spans="1:28" x14ac:dyDescent="0.2">
      <c r="A11" s="48" t="s">
        <v>61</v>
      </c>
      <c r="B11" s="41">
        <f t="shared" ref="B11:B74" si="6">B10+1</f>
        <v>53</v>
      </c>
      <c r="C11" s="88">
        <f t="shared" ref="C11:C16" si="7">IF(S10="","",C10+S10)</f>
        <v>112091.70246313103</v>
      </c>
      <c r="D11" s="88"/>
      <c r="E11" s="24">
        <v>2010</v>
      </c>
      <c r="F11" s="8">
        <v>43964</v>
      </c>
      <c r="G11" s="24" t="s">
        <v>2</v>
      </c>
      <c r="H11" s="92">
        <v>1.25623</v>
      </c>
      <c r="I11" s="92"/>
      <c r="J11" s="42">
        <v>1.2682</v>
      </c>
      <c r="K11" s="43">
        <f>(J11-H11)*10000</f>
        <v>119.70000000000036</v>
      </c>
      <c r="L11" s="88">
        <f t="shared" si="1"/>
        <v>3362.7510738939309</v>
      </c>
      <c r="M11" s="88"/>
      <c r="N11" s="6">
        <f>IF(K11="","",(L11/K11)/LOOKUP(RIGHT($D$2,3),定数!$A$6:$A$13,定数!$B$6:$B$13))</f>
        <v>0.23410965426719027</v>
      </c>
      <c r="O11" s="24">
        <v>2010</v>
      </c>
      <c r="P11" s="8">
        <v>43964</v>
      </c>
      <c r="Q11" s="92">
        <v>1.2318899999999999</v>
      </c>
      <c r="R11" s="92"/>
      <c r="S11" s="93">
        <f>IF(Q11="","",U11*N11*LOOKUP(RIGHT($D$2,3),定数!$A$6:$A$13,定数!$B$6:$B$13))</f>
        <v>6837.8747818361016</v>
      </c>
      <c r="T11" s="93"/>
      <c r="U11" s="94">
        <f>IF(Q11="","",IF(G11="買",(Q11-H11),(H11-Q11))*IF(RIGHT($D$2,3)="JPY",100,10000))</f>
        <v>243.40000000000029</v>
      </c>
      <c r="V11" s="94"/>
      <c r="W11" s="22">
        <f t="shared" si="2"/>
        <v>3</v>
      </c>
      <c r="X11">
        <f t="shared" si="3"/>
        <v>0</v>
      </c>
      <c r="Y11" s="30">
        <f>IF(C11&lt;&gt;"",MAX(Y10,C11),"")</f>
        <v>112091.70246313103</v>
      </c>
      <c r="Z11" s="31">
        <f>IF(Y11&lt;&gt;"",1-(C11/Y11),"")</f>
        <v>0</v>
      </c>
      <c r="AA11">
        <f t="shared" si="4"/>
        <v>6837.8747818361016</v>
      </c>
      <c r="AB11" t="str">
        <f t="shared" si="5"/>
        <v/>
      </c>
    </row>
    <row r="12" spans="1:28" ht="13.8" customHeight="1" x14ac:dyDescent="0.2">
      <c r="B12" s="41">
        <f t="shared" si="6"/>
        <v>54</v>
      </c>
      <c r="C12" s="88">
        <f t="shared" si="7"/>
        <v>118929.57724496713</v>
      </c>
      <c r="D12" s="88"/>
      <c r="E12" s="24">
        <v>2010</v>
      </c>
      <c r="F12" s="8">
        <v>44039</v>
      </c>
      <c r="G12" s="24" t="s">
        <v>3</v>
      </c>
      <c r="H12" s="89">
        <v>1.3008999999999999</v>
      </c>
      <c r="I12" s="89"/>
      <c r="J12" s="45">
        <v>1.2951999999999999</v>
      </c>
      <c r="K12" s="43">
        <f t="shared" ref="K12:K18" si="8">(H12-J12)*10000</f>
        <v>57.000000000000384</v>
      </c>
      <c r="L12" s="88">
        <f t="shared" si="1"/>
        <v>3567.8873173490138</v>
      </c>
      <c r="M12" s="88"/>
      <c r="N12" s="6">
        <f>IF(K12="","",(L12/K12)/LOOKUP(RIGHT($D$2,3),定数!$A$6:$A$13,定数!$B$6:$B$13))</f>
        <v>0.52162095282879972</v>
      </c>
      <c r="O12" s="24">
        <v>2010</v>
      </c>
      <c r="P12" s="8">
        <v>43993</v>
      </c>
      <c r="Q12" s="89">
        <v>1.3119000000000001</v>
      </c>
      <c r="R12" s="89"/>
      <c r="S12" s="93">
        <f>IF(Q12="","",U12*N12*LOOKUP(RIGHT($D$2,3),定数!$A$6:$A$13,定数!$B$6:$B$13))</f>
        <v>6885.3965773402315</v>
      </c>
      <c r="T12" s="93"/>
      <c r="U12" s="94">
        <f t="shared" ref="U12:U75" si="9">IF(Q12="","",IF(G12="買",(Q12-H12),(H12-Q12))*IF(RIGHT($D$2,3)="JPY",100,10000))</f>
        <v>110.00000000000121</v>
      </c>
      <c r="V12" s="94"/>
      <c r="W12" s="22">
        <f t="shared" si="2"/>
        <v>4</v>
      </c>
      <c r="X12">
        <f t="shared" si="3"/>
        <v>0</v>
      </c>
      <c r="Y12" s="30">
        <f t="shared" ref="Y12:Y75" si="10">IF(C12&lt;&gt;"",MAX(Y11,C12),"")</f>
        <v>118929.57724496713</v>
      </c>
      <c r="Z12" s="31">
        <f t="shared" ref="Z12:Z75" si="11">IF(Y12&lt;&gt;"",1-(C12/Y12),"")</f>
        <v>0</v>
      </c>
      <c r="AA12">
        <f t="shared" si="4"/>
        <v>6885.3965773402315</v>
      </c>
      <c r="AB12" t="str">
        <f t="shared" si="5"/>
        <v/>
      </c>
    </row>
    <row r="13" spans="1:28" x14ac:dyDescent="0.2">
      <c r="A13" s="48" t="s">
        <v>61</v>
      </c>
      <c r="B13" s="41">
        <f t="shared" si="6"/>
        <v>55</v>
      </c>
      <c r="C13" s="88">
        <f t="shared" si="7"/>
        <v>125814.97382230737</v>
      </c>
      <c r="D13" s="88"/>
      <c r="E13" s="24">
        <v>2010</v>
      </c>
      <c r="F13" s="8">
        <v>44090</v>
      </c>
      <c r="G13" s="24" t="s">
        <v>3</v>
      </c>
      <c r="H13" s="92">
        <v>1.30829</v>
      </c>
      <c r="I13" s="92"/>
      <c r="J13" s="33">
        <v>1.29759</v>
      </c>
      <c r="K13" s="43">
        <f t="shared" si="8"/>
        <v>106.99999999999932</v>
      </c>
      <c r="L13" s="88">
        <f t="shared" si="1"/>
        <v>3774.449214669221</v>
      </c>
      <c r="M13" s="88"/>
      <c r="N13" s="6">
        <f>IF(K13="","",(L13/K13)/LOOKUP(RIGHT($D$2,3),定数!$A$6:$A$13,定数!$B$6:$B$13))</f>
        <v>0.29396021921100041</v>
      </c>
      <c r="O13" s="24">
        <v>2010</v>
      </c>
      <c r="P13" s="8">
        <v>44090</v>
      </c>
      <c r="Q13" s="89">
        <v>1.3295999999999999</v>
      </c>
      <c r="R13" s="89"/>
      <c r="S13" s="93">
        <f>IF(Q13="","",U13*N13*LOOKUP(RIGHT($D$2,3),定数!$A$6:$A$13,定数!$B$6:$B$13))</f>
        <v>7517.1507256636814</v>
      </c>
      <c r="T13" s="93"/>
      <c r="U13" s="94">
        <f t="shared" si="9"/>
        <v>213.0999999999994</v>
      </c>
      <c r="V13" s="94"/>
      <c r="W13" s="22">
        <f t="shared" si="2"/>
        <v>5</v>
      </c>
      <c r="X13">
        <f t="shared" si="3"/>
        <v>0</v>
      </c>
      <c r="Y13" s="30">
        <f t="shared" si="10"/>
        <v>125814.97382230737</v>
      </c>
      <c r="Z13" s="31">
        <f t="shared" si="11"/>
        <v>0</v>
      </c>
      <c r="AA13">
        <f t="shared" si="4"/>
        <v>7517.1507256636814</v>
      </c>
      <c r="AB13" t="str">
        <f t="shared" si="5"/>
        <v/>
      </c>
    </row>
    <row r="14" spans="1:28" x14ac:dyDescent="0.2">
      <c r="B14" s="41">
        <f t="shared" si="6"/>
        <v>56</v>
      </c>
      <c r="C14" s="88">
        <f t="shared" si="7"/>
        <v>133332.12454797103</v>
      </c>
      <c r="D14" s="88"/>
      <c r="E14" s="24">
        <v>2010</v>
      </c>
      <c r="F14" s="8">
        <v>44102</v>
      </c>
      <c r="G14" s="24" t="s">
        <v>3</v>
      </c>
      <c r="H14" s="92">
        <v>1.3490899999999999</v>
      </c>
      <c r="I14" s="92"/>
      <c r="J14" s="33">
        <v>1.33815</v>
      </c>
      <c r="K14" s="43">
        <f t="shared" si="8"/>
        <v>109.39999999999949</v>
      </c>
      <c r="L14" s="88">
        <f t="shared" si="1"/>
        <v>3999.963736439131</v>
      </c>
      <c r="M14" s="88"/>
      <c r="N14" s="6">
        <f>IF(K14="","",(L14/K14)/LOOKUP(RIGHT($D$2,3),定数!$A$6:$A$13,定数!$B$6:$B$13))</f>
        <v>0.30468949850999011</v>
      </c>
      <c r="O14" s="24">
        <v>2010</v>
      </c>
      <c r="P14" s="8">
        <v>44102</v>
      </c>
      <c r="Q14" s="89">
        <v>1.37107</v>
      </c>
      <c r="R14" s="89"/>
      <c r="S14" s="93">
        <f>IF(Q14="","",U14*N14*LOOKUP(RIGHT($D$2,3),定数!$A$6:$A$13,定数!$B$6:$B$13))</f>
        <v>8036.4902126995385</v>
      </c>
      <c r="T14" s="93"/>
      <c r="U14" s="94">
        <f t="shared" si="9"/>
        <v>219.80000000000109</v>
      </c>
      <c r="V14" s="94"/>
      <c r="W14" s="22">
        <f t="shared" si="2"/>
        <v>6</v>
      </c>
      <c r="X14">
        <f t="shared" si="3"/>
        <v>0</v>
      </c>
      <c r="Y14" s="30">
        <f t="shared" si="10"/>
        <v>133332.12454797103</v>
      </c>
      <c r="Z14" s="31">
        <f t="shared" si="11"/>
        <v>0</v>
      </c>
      <c r="AA14">
        <f t="shared" si="4"/>
        <v>8036.4902126995385</v>
      </c>
      <c r="AB14" t="str">
        <f t="shared" si="5"/>
        <v/>
      </c>
    </row>
    <row r="15" spans="1:28" x14ac:dyDescent="0.2">
      <c r="A15" s="48" t="s">
        <v>61</v>
      </c>
      <c r="B15" s="41">
        <f t="shared" si="6"/>
        <v>57</v>
      </c>
      <c r="C15" s="88">
        <f t="shared" si="7"/>
        <v>141368.61476067058</v>
      </c>
      <c r="D15" s="88"/>
      <c r="E15" s="24">
        <v>2010</v>
      </c>
      <c r="F15" s="8">
        <v>44102</v>
      </c>
      <c r="G15" s="24" t="s">
        <v>3</v>
      </c>
      <c r="H15" s="92">
        <v>1.3596299999999999</v>
      </c>
      <c r="I15" s="92"/>
      <c r="J15" s="33">
        <v>1.3441799999999999</v>
      </c>
      <c r="K15" s="43">
        <f t="shared" si="8"/>
        <v>154.49999999999963</v>
      </c>
      <c r="L15" s="88">
        <f t="shared" si="1"/>
        <v>4241.0584428201173</v>
      </c>
      <c r="M15" s="88"/>
      <c r="N15" s="6">
        <f>IF(K15="","",(L15/K15)/LOOKUP(RIGHT($D$2,3),定数!$A$6:$A$13,定数!$B$6:$B$13))</f>
        <v>0.22875180381985585</v>
      </c>
      <c r="O15" s="24">
        <v>2010</v>
      </c>
      <c r="P15" s="8">
        <v>44102</v>
      </c>
      <c r="Q15" s="89">
        <v>1.3897999999999999</v>
      </c>
      <c r="R15" s="89"/>
      <c r="S15" s="93">
        <f>IF(Q15="","",U15*N15*LOOKUP(RIGHT($D$2,3),定数!$A$6:$A$13,定数!$B$6:$B$13))</f>
        <v>8281.7303054940694</v>
      </c>
      <c r="T15" s="93"/>
      <c r="U15" s="94">
        <f t="shared" si="9"/>
        <v>301.70000000000027</v>
      </c>
      <c r="V15" s="94"/>
      <c r="W15" s="22">
        <f t="shared" si="2"/>
        <v>7</v>
      </c>
      <c r="X15">
        <f t="shared" si="3"/>
        <v>0</v>
      </c>
      <c r="Y15" s="30">
        <f t="shared" si="10"/>
        <v>141368.61476067058</v>
      </c>
      <c r="Z15" s="31">
        <f t="shared" si="11"/>
        <v>0</v>
      </c>
      <c r="AA15">
        <f t="shared" si="4"/>
        <v>8281.7303054940694</v>
      </c>
      <c r="AB15" t="str">
        <f t="shared" si="5"/>
        <v/>
      </c>
    </row>
    <row r="16" spans="1:28" x14ac:dyDescent="0.2">
      <c r="A16" s="48" t="s">
        <v>61</v>
      </c>
      <c r="B16" s="41">
        <f t="shared" si="6"/>
        <v>58</v>
      </c>
      <c r="C16" s="88">
        <f t="shared" si="7"/>
        <v>149650.34506616465</v>
      </c>
      <c r="D16" s="88"/>
      <c r="E16" s="24">
        <v>2010</v>
      </c>
      <c r="F16" s="8">
        <v>44104</v>
      </c>
      <c r="G16" s="24" t="s">
        <v>3</v>
      </c>
      <c r="H16" s="92">
        <v>1.36727</v>
      </c>
      <c r="I16" s="92"/>
      <c r="J16" s="33">
        <v>1.3559300000000001</v>
      </c>
      <c r="K16" s="43">
        <f t="shared" si="8"/>
        <v>113.39999999999905</v>
      </c>
      <c r="L16" s="90">
        <f t="shared" ref="L16:L74" si="12">IF(K16="","",C16*0.03)</f>
        <v>4489.510351984939</v>
      </c>
      <c r="M16" s="91"/>
      <c r="N16" s="6">
        <f>IF(K16="","",(L16/K16)/LOOKUP(RIGHT($D$2,3),定数!$A$6:$A$13,定数!$B$6:$B$13))</f>
        <v>0.32991698647743806</v>
      </c>
      <c r="O16" s="24">
        <v>2010</v>
      </c>
      <c r="P16" s="8">
        <v>44104</v>
      </c>
      <c r="Q16" s="92">
        <v>1.39002</v>
      </c>
      <c r="R16" s="92"/>
      <c r="S16" s="93">
        <f>IF(Q16="","",U16*N16*LOOKUP(RIGHT($D$2,3),定数!$A$6:$A$13,定数!$B$6:$B$13))</f>
        <v>9006.7337308340775</v>
      </c>
      <c r="T16" s="93"/>
      <c r="U16" s="94">
        <f t="shared" si="9"/>
        <v>227.50000000000048</v>
      </c>
      <c r="V16" s="94"/>
      <c r="W16" s="22">
        <f t="shared" si="2"/>
        <v>8</v>
      </c>
      <c r="X16">
        <f t="shared" si="3"/>
        <v>0</v>
      </c>
      <c r="Y16" s="30">
        <f t="shared" si="10"/>
        <v>149650.34506616465</v>
      </c>
      <c r="Z16" s="31">
        <f t="shared" si="11"/>
        <v>0</v>
      </c>
      <c r="AA16">
        <f t="shared" si="4"/>
        <v>9006.7337308340775</v>
      </c>
      <c r="AB16" t="str">
        <f t="shared" si="5"/>
        <v/>
      </c>
    </row>
    <row r="17" spans="1:28" x14ac:dyDescent="0.2">
      <c r="A17" s="48" t="s">
        <v>61</v>
      </c>
      <c r="B17" s="41">
        <f t="shared" si="6"/>
        <v>59</v>
      </c>
      <c r="C17" s="88">
        <f t="shared" si="0"/>
        <v>158657.07879699871</v>
      </c>
      <c r="D17" s="88"/>
      <c r="E17" s="24">
        <v>2010</v>
      </c>
      <c r="F17" s="8">
        <v>44105</v>
      </c>
      <c r="G17" s="24" t="s">
        <v>3</v>
      </c>
      <c r="H17" s="92">
        <v>1.3763099999999999</v>
      </c>
      <c r="I17" s="92"/>
      <c r="J17" s="33">
        <v>1.36267</v>
      </c>
      <c r="K17" s="43">
        <f t="shared" si="8"/>
        <v>136.39999999999876</v>
      </c>
      <c r="L17" s="90">
        <f t="shared" si="12"/>
        <v>4759.7123639099609</v>
      </c>
      <c r="M17" s="91"/>
      <c r="N17" s="6">
        <f>IF(K17="","",(L17/K17)/LOOKUP(RIGHT($D$2,3),定数!$A$6:$A$13,定数!$B$6:$B$13))</f>
        <v>0.29079376612353403</v>
      </c>
      <c r="O17" s="24">
        <v>2010</v>
      </c>
      <c r="P17" s="8">
        <v>44105</v>
      </c>
      <c r="Q17" s="89">
        <v>1.4028</v>
      </c>
      <c r="R17" s="89"/>
      <c r="S17" s="93">
        <f>IF(Q17="","",U17*N17*LOOKUP(RIGHT($D$2,3),定数!$A$6:$A$13,定数!$B$6:$B$13))</f>
        <v>9243.7522375349417</v>
      </c>
      <c r="T17" s="93"/>
      <c r="U17" s="94">
        <f t="shared" si="9"/>
        <v>264.90000000000123</v>
      </c>
      <c r="V17" s="94"/>
      <c r="W17" s="22">
        <f t="shared" si="2"/>
        <v>9</v>
      </c>
      <c r="X17">
        <f t="shared" si="3"/>
        <v>0</v>
      </c>
      <c r="Y17" s="30">
        <f t="shared" si="10"/>
        <v>158657.07879699871</v>
      </c>
      <c r="Z17" s="31">
        <f t="shared" si="11"/>
        <v>0</v>
      </c>
      <c r="AA17">
        <f t="shared" si="4"/>
        <v>9243.7522375349417</v>
      </c>
      <c r="AB17" t="str">
        <f t="shared" si="5"/>
        <v/>
      </c>
    </row>
    <row r="18" spans="1:28" x14ac:dyDescent="0.2">
      <c r="B18" s="41">
        <f t="shared" si="6"/>
        <v>60</v>
      </c>
      <c r="C18" s="88">
        <f t="shared" si="0"/>
        <v>167900.83103453365</v>
      </c>
      <c r="D18" s="88"/>
      <c r="E18" s="24">
        <v>2010</v>
      </c>
      <c r="F18" s="8">
        <v>44110</v>
      </c>
      <c r="G18" s="24" t="s">
        <v>3</v>
      </c>
      <c r="H18" s="92">
        <v>1.3882099999999999</v>
      </c>
      <c r="I18" s="92"/>
      <c r="J18" s="33">
        <v>1.3799699999999999</v>
      </c>
      <c r="K18" s="43">
        <f t="shared" si="8"/>
        <v>82.400000000000247</v>
      </c>
      <c r="L18" s="90">
        <f t="shared" si="12"/>
        <v>5037.0249310360095</v>
      </c>
      <c r="M18" s="91"/>
      <c r="N18" s="6">
        <f>IF(K18="","",(L18/K18)/LOOKUP(RIGHT($D$2,3),定数!$A$6:$A$13,定数!$B$6:$B$13))</f>
        <v>0.50940786114846215</v>
      </c>
      <c r="O18" s="24">
        <v>2010</v>
      </c>
      <c r="P18" s="8">
        <v>44110</v>
      </c>
      <c r="Q18" s="92">
        <v>1.3799699999999999</v>
      </c>
      <c r="R18" s="92"/>
      <c r="S18" s="93">
        <f>IF(Q18="","",U18*N18*LOOKUP(RIGHT($D$2,3),定数!$A$6:$A$13,定数!$B$6:$B$13))</f>
        <v>-5037.0249310360095</v>
      </c>
      <c r="T18" s="93"/>
      <c r="U18" s="94">
        <f t="shared" si="9"/>
        <v>-82.400000000000247</v>
      </c>
      <c r="V18" s="94"/>
      <c r="W18" s="22">
        <f t="shared" si="2"/>
        <v>0</v>
      </c>
      <c r="X18">
        <f t="shared" si="3"/>
        <v>1</v>
      </c>
      <c r="Y18" s="30">
        <f t="shared" si="10"/>
        <v>167900.83103453365</v>
      </c>
      <c r="Z18" s="31">
        <f t="shared" si="11"/>
        <v>0</v>
      </c>
      <c r="AA18" t="str">
        <f t="shared" si="4"/>
        <v/>
      </c>
      <c r="AB18">
        <f t="shared" si="5"/>
        <v>-5037.0249310360095</v>
      </c>
    </row>
    <row r="19" spans="1:28" x14ac:dyDescent="0.2">
      <c r="B19" s="41">
        <f t="shared" si="6"/>
        <v>61</v>
      </c>
      <c r="C19" s="88">
        <f t="shared" si="0"/>
        <v>162863.80610349763</v>
      </c>
      <c r="D19" s="88"/>
      <c r="E19" s="24">
        <v>2010</v>
      </c>
      <c r="F19" s="8">
        <v>44122</v>
      </c>
      <c r="G19" s="24" t="s">
        <v>2</v>
      </c>
      <c r="H19" s="92">
        <v>1.3930499999999999</v>
      </c>
      <c r="I19" s="92"/>
      <c r="J19" s="33">
        <v>1.40011</v>
      </c>
      <c r="K19" s="41">
        <f>(J19-H19)*10000</f>
        <v>70.600000000000662</v>
      </c>
      <c r="L19" s="90">
        <f t="shared" si="12"/>
        <v>4885.9141831049283</v>
      </c>
      <c r="M19" s="91"/>
      <c r="N19" s="6">
        <f>IF(K19="","",(L19/K19)/LOOKUP(RIGHT($D$2,3),定数!$A$6:$A$13,定数!$B$6:$B$13))</f>
        <v>0.57671319441747904</v>
      </c>
      <c r="O19" s="24">
        <v>2010</v>
      </c>
      <c r="P19" s="8">
        <v>44122</v>
      </c>
      <c r="Q19" s="92">
        <v>1.37568</v>
      </c>
      <c r="R19" s="92"/>
      <c r="S19" s="93">
        <f>IF(Q19="","",U19*N19*LOOKUP(RIGHT($D$2,3),定数!$A$6:$A$13,定数!$B$6:$B$13))</f>
        <v>12021.009824437855</v>
      </c>
      <c r="T19" s="93"/>
      <c r="U19" s="94">
        <f t="shared" si="9"/>
        <v>173.69999999999885</v>
      </c>
      <c r="V19" s="94"/>
      <c r="W19" s="22">
        <f t="shared" si="2"/>
        <v>1</v>
      </c>
      <c r="X19">
        <f t="shared" si="3"/>
        <v>0</v>
      </c>
      <c r="Y19" s="30">
        <f t="shared" si="10"/>
        <v>167900.83103453365</v>
      </c>
      <c r="Z19" s="31">
        <f t="shared" si="11"/>
        <v>3.0000000000000027E-2</v>
      </c>
      <c r="AA19">
        <f t="shared" si="4"/>
        <v>12021.009824437855</v>
      </c>
      <c r="AB19" t="str">
        <f t="shared" si="5"/>
        <v/>
      </c>
    </row>
    <row r="20" spans="1:28" x14ac:dyDescent="0.2">
      <c r="A20" s="48" t="s">
        <v>61</v>
      </c>
      <c r="B20" s="41">
        <f t="shared" si="6"/>
        <v>62</v>
      </c>
      <c r="C20" s="88">
        <f t="shared" si="0"/>
        <v>174884.81592793547</v>
      </c>
      <c r="D20" s="88"/>
      <c r="E20" s="24">
        <v>2010</v>
      </c>
      <c r="F20" s="8">
        <v>44144</v>
      </c>
      <c r="G20" s="24" t="s">
        <v>2</v>
      </c>
      <c r="H20" s="92">
        <v>1.3813299999999999</v>
      </c>
      <c r="I20" s="92"/>
      <c r="J20" s="33">
        <v>1.3972599999999999</v>
      </c>
      <c r="K20" s="41">
        <f>(J20-H20)*10000</f>
        <v>159.30000000000001</v>
      </c>
      <c r="L20" s="90">
        <f t="shared" si="12"/>
        <v>5246.5444778380643</v>
      </c>
      <c r="M20" s="91"/>
      <c r="N20" s="6">
        <f>IF(K20="","",(L20/K20)/LOOKUP(RIGHT($D$2,3),定数!$A$6:$A$13,定数!$B$6:$B$13))</f>
        <v>0.2744582798617945</v>
      </c>
      <c r="O20" s="24">
        <v>2010</v>
      </c>
      <c r="P20" s="8">
        <v>44144</v>
      </c>
      <c r="Q20" s="89">
        <v>1.3494999999999999</v>
      </c>
      <c r="R20" s="89"/>
      <c r="S20" s="93">
        <f>IF(Q20="","",U20*N20*LOOKUP(RIGHT($D$2,3),定数!$A$6:$A$13,定数!$B$6:$B$13))</f>
        <v>10483.208457601111</v>
      </c>
      <c r="T20" s="93"/>
      <c r="U20" s="94">
        <f t="shared" si="9"/>
        <v>318.30000000000024</v>
      </c>
      <c r="V20" s="94"/>
      <c r="W20" s="22">
        <f t="shared" si="2"/>
        <v>2</v>
      </c>
      <c r="X20">
        <f t="shared" si="3"/>
        <v>0</v>
      </c>
      <c r="Y20" s="30">
        <f t="shared" si="10"/>
        <v>174884.81592793547</v>
      </c>
      <c r="Z20" s="31">
        <f t="shared" si="11"/>
        <v>0</v>
      </c>
      <c r="AA20">
        <f t="shared" si="4"/>
        <v>10483.208457601111</v>
      </c>
      <c r="AB20" t="str">
        <f t="shared" si="5"/>
        <v/>
      </c>
    </row>
    <row r="21" spans="1:28" x14ac:dyDescent="0.2">
      <c r="B21" s="41">
        <f t="shared" si="6"/>
        <v>63</v>
      </c>
      <c r="C21" s="88">
        <f t="shared" si="0"/>
        <v>185368.02438553658</v>
      </c>
      <c r="D21" s="88"/>
      <c r="E21" s="24">
        <v>2010</v>
      </c>
      <c r="F21" s="8">
        <v>44151</v>
      </c>
      <c r="G21" s="24" t="s">
        <v>2</v>
      </c>
      <c r="H21" s="92">
        <v>1.35737</v>
      </c>
      <c r="I21" s="92"/>
      <c r="J21" s="47">
        <v>1.3641000000000001</v>
      </c>
      <c r="K21" s="41">
        <f>(J21-H21)*10000</f>
        <v>67.300000000001248</v>
      </c>
      <c r="L21" s="90">
        <f t="shared" si="12"/>
        <v>5561.0407315660977</v>
      </c>
      <c r="M21" s="91"/>
      <c r="N21" s="6">
        <f>IF(K21="","",(L21/K21)/LOOKUP(RIGHT($D$2,3),定数!$A$6:$A$13,定数!$B$6:$B$13))</f>
        <v>0.68858850068920185</v>
      </c>
      <c r="O21" s="24">
        <v>2010</v>
      </c>
      <c r="P21" s="8">
        <v>44151</v>
      </c>
      <c r="Q21" s="89">
        <v>1.3463000000000001</v>
      </c>
      <c r="R21" s="89"/>
      <c r="S21" s="93">
        <f>IF(Q21="","",U21*N21*LOOKUP(RIGHT($D$2,3),定数!$A$6:$A$13,定数!$B$6:$B$13))</f>
        <v>9147.2096431552854</v>
      </c>
      <c r="T21" s="93"/>
      <c r="U21" s="94">
        <f t="shared" si="9"/>
        <v>110.69999999999914</v>
      </c>
      <c r="V21" s="94"/>
      <c r="W21" s="22">
        <f t="shared" si="2"/>
        <v>3</v>
      </c>
      <c r="X21">
        <f t="shared" si="3"/>
        <v>0</v>
      </c>
      <c r="Y21" s="30">
        <f t="shared" si="10"/>
        <v>185368.02438553658</v>
      </c>
      <c r="Z21" s="31">
        <f t="shared" si="11"/>
        <v>0</v>
      </c>
      <c r="AA21">
        <f t="shared" si="4"/>
        <v>9147.2096431552854</v>
      </c>
      <c r="AB21" t="str">
        <f t="shared" si="5"/>
        <v/>
      </c>
    </row>
    <row r="22" spans="1:28" x14ac:dyDescent="0.2">
      <c r="A22" s="48" t="s">
        <v>61</v>
      </c>
      <c r="B22" s="41">
        <f t="shared" si="6"/>
        <v>64</v>
      </c>
      <c r="C22" s="88">
        <f t="shared" si="0"/>
        <v>194515.23402869186</v>
      </c>
      <c r="D22" s="88"/>
      <c r="E22" s="24">
        <v>2010</v>
      </c>
      <c r="F22" s="8">
        <v>44164</v>
      </c>
      <c r="G22" s="24" t="s">
        <v>2</v>
      </c>
      <c r="H22" s="92">
        <v>1.3187800000000001</v>
      </c>
      <c r="I22" s="92"/>
      <c r="J22" s="33">
        <v>1.32988</v>
      </c>
      <c r="K22" s="41">
        <f>(J22-H22)*10000</f>
        <v>110.99999999999888</v>
      </c>
      <c r="L22" s="90">
        <f t="shared" si="12"/>
        <v>5835.4570208607556</v>
      </c>
      <c r="M22" s="91"/>
      <c r="N22" s="6">
        <f>IF(K22="","",(L22/K22)/LOOKUP(RIGHT($D$2,3),定数!$A$6:$A$13,定数!$B$6:$B$13))</f>
        <v>0.43809737393849962</v>
      </c>
      <c r="O22" s="24">
        <v>2010</v>
      </c>
      <c r="P22" s="8">
        <v>44164</v>
      </c>
      <c r="Q22" s="92">
        <v>1.29694</v>
      </c>
      <c r="R22" s="92"/>
      <c r="S22" s="93">
        <f>IF(Q22="","",U22*N22*LOOKUP(RIGHT($D$2,3),定数!$A$6:$A$13,定数!$B$6:$B$13))</f>
        <v>11481.655976180242</v>
      </c>
      <c r="T22" s="93"/>
      <c r="U22" s="94">
        <f t="shared" si="9"/>
        <v>218.40000000000083</v>
      </c>
      <c r="V22" s="94"/>
      <c r="W22" s="22">
        <f t="shared" si="2"/>
        <v>4</v>
      </c>
      <c r="X22">
        <f t="shared" si="3"/>
        <v>0</v>
      </c>
      <c r="Y22" s="30">
        <f t="shared" si="10"/>
        <v>194515.23402869186</v>
      </c>
      <c r="Z22" s="31">
        <f t="shared" si="11"/>
        <v>0</v>
      </c>
      <c r="AA22">
        <f t="shared" si="4"/>
        <v>11481.655976180242</v>
      </c>
      <c r="AB22" t="str">
        <f t="shared" si="5"/>
        <v/>
      </c>
    </row>
    <row r="23" spans="1:28" x14ac:dyDescent="0.2">
      <c r="B23" s="41">
        <f t="shared" si="6"/>
        <v>65</v>
      </c>
      <c r="C23" s="88">
        <f t="shared" si="0"/>
        <v>205996.89000487211</v>
      </c>
      <c r="D23" s="88"/>
      <c r="E23" s="24">
        <v>2010</v>
      </c>
      <c r="F23" s="8">
        <v>44167</v>
      </c>
      <c r="G23" s="24" t="s">
        <v>3</v>
      </c>
      <c r="H23" s="92">
        <v>1.31925</v>
      </c>
      <c r="I23" s="92"/>
      <c r="J23" s="33">
        <v>1.30609</v>
      </c>
      <c r="K23" s="41">
        <f t="shared" ref="K23:K82" si="13">(H23-J23)*10000</f>
        <v>131.60000000000059</v>
      </c>
      <c r="L23" s="90">
        <f t="shared" si="12"/>
        <v>6179.9067001461635</v>
      </c>
      <c r="M23" s="91"/>
      <c r="N23" s="6">
        <f>IF(K23="","",(L23/K23)/LOOKUP(RIGHT($D$2,3),定数!$A$6:$A$13,定数!$B$6:$B$13))</f>
        <v>0.39133147797277962</v>
      </c>
      <c r="O23" s="24">
        <v>2010</v>
      </c>
      <c r="P23" s="8">
        <v>44167</v>
      </c>
      <c r="Q23" s="92">
        <v>1.3447899999999999</v>
      </c>
      <c r="R23" s="92"/>
      <c r="S23" s="93">
        <f>IF(Q23="","",U23*N23*LOOKUP(RIGHT($D$2,3),定数!$A$6:$A$13,定数!$B$6:$B$13))</f>
        <v>11993.527136909701</v>
      </c>
      <c r="T23" s="93"/>
      <c r="U23" s="94">
        <f t="shared" si="9"/>
        <v>255.39999999999895</v>
      </c>
      <c r="V23" s="94"/>
      <c r="W23" t="str">
        <f t="shared" ref="W23:X74" si="14">IF(T23&lt;&gt;"",IF(T23&lt;0,1+W22,0),"")</f>
        <v/>
      </c>
      <c r="X23">
        <f t="shared" si="3"/>
        <v>0</v>
      </c>
      <c r="Y23" s="30">
        <f t="shared" si="10"/>
        <v>205996.89000487211</v>
      </c>
      <c r="Z23" s="31">
        <f t="shared" si="11"/>
        <v>0</v>
      </c>
      <c r="AA23">
        <f t="shared" si="4"/>
        <v>11993.527136909701</v>
      </c>
      <c r="AB23" t="str">
        <f t="shared" si="5"/>
        <v/>
      </c>
    </row>
    <row r="24" spans="1:28" x14ac:dyDescent="0.2">
      <c r="B24" s="41">
        <f t="shared" si="6"/>
        <v>66</v>
      </c>
      <c r="C24" s="88">
        <f t="shared" si="0"/>
        <v>217990.4171417818</v>
      </c>
      <c r="D24" s="88"/>
      <c r="E24" s="24">
        <v>2011</v>
      </c>
      <c r="F24" s="8">
        <v>43850</v>
      </c>
      <c r="G24" s="24" t="s">
        <v>3</v>
      </c>
      <c r="H24" s="92">
        <v>1.3474900000000001</v>
      </c>
      <c r="I24" s="92"/>
      <c r="J24" s="33">
        <v>1.33941</v>
      </c>
      <c r="K24" s="41">
        <f t="shared" si="13"/>
        <v>80.800000000000864</v>
      </c>
      <c r="L24" s="90">
        <f t="shared" si="12"/>
        <v>6539.7125142534542</v>
      </c>
      <c r="M24" s="91"/>
      <c r="N24" s="6">
        <f>IF(K24="","",(L24/K24)/LOOKUP(RIGHT($D$2,3),定数!$A$6:$A$13,定数!$B$6:$B$13))</f>
        <v>0.67447530056243654</v>
      </c>
      <c r="O24" s="24">
        <v>2011</v>
      </c>
      <c r="P24" s="8">
        <v>43850</v>
      </c>
      <c r="Q24" s="92">
        <v>1.36328</v>
      </c>
      <c r="R24" s="92"/>
      <c r="S24" s="93">
        <f>IF(Q24="","",U24*N24*LOOKUP(RIGHT($D$2,3),定数!$A$6:$A$13,定数!$B$6:$B$13))</f>
        <v>12779.957995057022</v>
      </c>
      <c r="T24" s="93"/>
      <c r="U24" s="94">
        <f t="shared" si="9"/>
        <v>157.89999999999969</v>
      </c>
      <c r="V24" s="94"/>
      <c r="W24" t="str">
        <f t="shared" si="14"/>
        <v/>
      </c>
      <c r="X24">
        <f t="shared" si="3"/>
        <v>0</v>
      </c>
      <c r="Y24" s="30">
        <f t="shared" si="10"/>
        <v>217990.4171417818</v>
      </c>
      <c r="Z24" s="31">
        <f t="shared" si="11"/>
        <v>0</v>
      </c>
      <c r="AA24">
        <f t="shared" si="4"/>
        <v>12779.957995057022</v>
      </c>
      <c r="AB24" t="str">
        <f t="shared" si="5"/>
        <v/>
      </c>
    </row>
    <row r="25" spans="1:28" x14ac:dyDescent="0.2">
      <c r="A25" s="48" t="s">
        <v>61</v>
      </c>
      <c r="B25" s="41">
        <f t="shared" si="6"/>
        <v>67</v>
      </c>
      <c r="C25" s="88">
        <f t="shared" si="0"/>
        <v>230770.37513683882</v>
      </c>
      <c r="D25" s="88"/>
      <c r="E25" s="24">
        <v>2011</v>
      </c>
      <c r="F25" s="8">
        <v>44032</v>
      </c>
      <c r="G25" s="24" t="s">
        <v>3</v>
      </c>
      <c r="H25" s="92">
        <v>1.42178</v>
      </c>
      <c r="I25" s="92"/>
      <c r="J25" s="33">
        <v>1.4136200000000001</v>
      </c>
      <c r="K25" s="41">
        <f t="shared" si="13"/>
        <v>81.599999999999454</v>
      </c>
      <c r="L25" s="90">
        <f t="shared" si="12"/>
        <v>6923.1112541051643</v>
      </c>
      <c r="M25" s="91"/>
      <c r="N25" s="6">
        <f>IF(K25="","",(L25/K25)/LOOKUP(RIGHT($D$2,3),定数!$A$6:$A$13,定数!$B$6:$B$13))</f>
        <v>0.70701708068884916</v>
      </c>
      <c r="O25" s="24">
        <v>2011</v>
      </c>
      <c r="P25" s="8">
        <v>44032</v>
      </c>
      <c r="Q25" s="92">
        <v>1.4384399999999999</v>
      </c>
      <c r="R25" s="92"/>
      <c r="S25" s="93">
        <f>IF(Q25="","",U25*N25*LOOKUP(RIGHT($D$2,3),定数!$A$6:$A$13,定数!$B$6:$B$13))</f>
        <v>14134.685477131387</v>
      </c>
      <c r="T25" s="93"/>
      <c r="U25" s="94">
        <f t="shared" si="9"/>
        <v>166.59999999999897</v>
      </c>
      <c r="V25" s="94"/>
      <c r="W25" t="str">
        <f t="shared" si="14"/>
        <v/>
      </c>
      <c r="X25">
        <f t="shared" si="3"/>
        <v>0</v>
      </c>
      <c r="Y25" s="30">
        <f t="shared" si="10"/>
        <v>230770.37513683882</v>
      </c>
      <c r="Z25" s="31">
        <f t="shared" si="11"/>
        <v>0</v>
      </c>
      <c r="AA25">
        <f t="shared" si="4"/>
        <v>14134.685477131387</v>
      </c>
      <c r="AB25" t="str">
        <f t="shared" si="5"/>
        <v/>
      </c>
    </row>
    <row r="26" spans="1:28" x14ac:dyDescent="0.2">
      <c r="A26" s="48" t="s">
        <v>61</v>
      </c>
      <c r="B26" s="41">
        <f t="shared" si="6"/>
        <v>68</v>
      </c>
      <c r="C26" s="88">
        <f t="shared" si="0"/>
        <v>244905.06061397021</v>
      </c>
      <c r="D26" s="88"/>
      <c r="E26" s="24">
        <v>2011</v>
      </c>
      <c r="F26" s="8">
        <v>44074</v>
      </c>
      <c r="G26" s="24" t="s">
        <v>2</v>
      </c>
      <c r="H26" s="92">
        <v>1.4393899999999999</v>
      </c>
      <c r="I26" s="92"/>
      <c r="J26" s="33">
        <v>1.44692</v>
      </c>
      <c r="K26" s="41">
        <f>(J26-H26)*10000</f>
        <v>75.300000000000367</v>
      </c>
      <c r="L26" s="90">
        <f t="shared" si="12"/>
        <v>7347.1518184191063</v>
      </c>
      <c r="M26" s="91"/>
      <c r="N26" s="6">
        <f>IF(K26="","",(L26/K26)/LOOKUP(RIGHT($D$2,3),定数!$A$6:$A$13,定数!$B$6:$B$13))</f>
        <v>0.81309781080335009</v>
      </c>
      <c r="O26" s="24">
        <v>2011</v>
      </c>
      <c r="P26" s="8">
        <v>44074</v>
      </c>
      <c r="Q26" s="89">
        <v>1.4247099999999999</v>
      </c>
      <c r="R26" s="89"/>
      <c r="S26" s="93">
        <f>IF(Q26="","",U26*N26*LOOKUP(RIGHT($D$2,3),定数!$A$6:$A$13,定数!$B$6:$B$13))</f>
        <v>14323.531035111842</v>
      </c>
      <c r="T26" s="93"/>
      <c r="U26" s="94">
        <f t="shared" si="9"/>
        <v>146.80000000000027</v>
      </c>
      <c r="V26" s="94"/>
      <c r="W26" t="str">
        <f t="shared" si="14"/>
        <v/>
      </c>
      <c r="X26">
        <f t="shared" si="3"/>
        <v>0</v>
      </c>
      <c r="Y26" s="30">
        <f t="shared" si="10"/>
        <v>244905.06061397021</v>
      </c>
      <c r="Z26" s="31">
        <f t="shared" si="11"/>
        <v>0</v>
      </c>
      <c r="AA26">
        <f t="shared" si="4"/>
        <v>14323.531035111842</v>
      </c>
      <c r="AB26" t="str">
        <f t="shared" si="5"/>
        <v/>
      </c>
    </row>
    <row r="27" spans="1:28" x14ac:dyDescent="0.2">
      <c r="B27" s="41">
        <f t="shared" si="6"/>
        <v>69</v>
      </c>
      <c r="C27" s="88">
        <f t="shared" si="0"/>
        <v>259228.59164908205</v>
      </c>
      <c r="D27" s="88"/>
      <c r="E27" s="24">
        <v>2011</v>
      </c>
      <c r="F27" s="8">
        <v>44097</v>
      </c>
      <c r="G27" s="24" t="s">
        <v>2</v>
      </c>
      <c r="H27" s="92">
        <v>1.34798</v>
      </c>
      <c r="I27" s="92"/>
      <c r="J27" s="33">
        <v>1.3558300000000001</v>
      </c>
      <c r="K27" s="41">
        <f>(J27-H27)*10000</f>
        <v>78.50000000000135</v>
      </c>
      <c r="L27" s="90">
        <f t="shared" si="12"/>
        <v>7776.8577494724614</v>
      </c>
      <c r="M27" s="91"/>
      <c r="N27" s="6">
        <f>IF(K27="","",(L27/K27)/LOOKUP(RIGHT($D$2,3),定数!$A$6:$A$13,定数!$B$6:$B$13))</f>
        <v>0.82556876321362282</v>
      </c>
      <c r="O27" s="24">
        <v>2011</v>
      </c>
      <c r="P27" s="8">
        <v>44097</v>
      </c>
      <c r="Q27" s="92">
        <v>1.3558300000000001</v>
      </c>
      <c r="R27" s="92"/>
      <c r="S27" s="93">
        <f>IF(Q27="","",U27*N27*LOOKUP(RIGHT($D$2,3),定数!$A$6:$A$13,定数!$B$6:$B$13))</f>
        <v>-7776.8577494724614</v>
      </c>
      <c r="T27" s="93"/>
      <c r="U27" s="94">
        <f t="shared" si="9"/>
        <v>-78.50000000000135</v>
      </c>
      <c r="V27" s="94"/>
      <c r="W27" t="str">
        <f t="shared" si="14"/>
        <v/>
      </c>
      <c r="X27">
        <f t="shared" si="3"/>
        <v>1</v>
      </c>
      <c r="Y27" s="30">
        <f t="shared" si="10"/>
        <v>259228.59164908205</v>
      </c>
      <c r="Z27" s="31">
        <f t="shared" si="11"/>
        <v>0</v>
      </c>
      <c r="AA27" t="str">
        <f t="shared" si="4"/>
        <v/>
      </c>
      <c r="AB27">
        <f t="shared" si="5"/>
        <v>-7776.8577494724614</v>
      </c>
    </row>
    <row r="28" spans="1:28" x14ac:dyDescent="0.2">
      <c r="A28" s="48" t="s">
        <v>61</v>
      </c>
      <c r="B28" s="41">
        <f t="shared" si="6"/>
        <v>70</v>
      </c>
      <c r="C28" s="88">
        <f t="shared" si="0"/>
        <v>251451.73389960959</v>
      </c>
      <c r="D28" s="88"/>
      <c r="E28" s="24">
        <v>2011</v>
      </c>
      <c r="F28" s="8">
        <v>44110</v>
      </c>
      <c r="G28" s="24" t="s">
        <v>3</v>
      </c>
      <c r="H28" s="89">
        <v>1.3432999999999999</v>
      </c>
      <c r="I28" s="89"/>
      <c r="J28" s="33">
        <v>1.3242</v>
      </c>
      <c r="K28" s="41">
        <f t="shared" si="13"/>
        <v>190.99999999999895</v>
      </c>
      <c r="L28" s="90">
        <f t="shared" si="12"/>
        <v>7543.5520169882875</v>
      </c>
      <c r="M28" s="91"/>
      <c r="N28" s="6">
        <f>IF(K28="","",(L28/K28)/LOOKUP(RIGHT($D$2,3),定数!$A$6:$A$13,定数!$B$6:$B$13))</f>
        <v>0.32912530615132324</v>
      </c>
      <c r="O28" s="24">
        <v>2011</v>
      </c>
      <c r="P28" s="8">
        <v>44110</v>
      </c>
      <c r="Q28" s="92">
        <v>1.38147</v>
      </c>
      <c r="R28" s="92"/>
      <c r="S28" s="93">
        <f>IF(Q28="","",U28*N28*LOOKUP(RIGHT($D$2,3),定数!$A$6:$A$13,定数!$B$6:$B$13))</f>
        <v>15075.255522955224</v>
      </c>
      <c r="T28" s="93"/>
      <c r="U28" s="94">
        <f t="shared" si="9"/>
        <v>381.70000000000039</v>
      </c>
      <c r="V28" s="94"/>
      <c r="W28" t="str">
        <f t="shared" si="14"/>
        <v/>
      </c>
      <c r="X28">
        <f t="shared" si="3"/>
        <v>0</v>
      </c>
      <c r="Y28" s="30">
        <f t="shared" si="10"/>
        <v>259228.59164908205</v>
      </c>
      <c r="Z28" s="31">
        <f t="shared" si="11"/>
        <v>3.0000000000000027E-2</v>
      </c>
      <c r="AA28">
        <f t="shared" si="4"/>
        <v>15075.255522955224</v>
      </c>
      <c r="AB28" t="str">
        <f t="shared" si="5"/>
        <v/>
      </c>
    </row>
    <row r="29" spans="1:28" x14ac:dyDescent="0.2">
      <c r="A29" s="48" t="s">
        <v>61</v>
      </c>
      <c r="B29" s="41">
        <f t="shared" si="6"/>
        <v>71</v>
      </c>
      <c r="C29" s="88">
        <f t="shared" si="0"/>
        <v>266526.9894225648</v>
      </c>
      <c r="D29" s="88"/>
      <c r="E29" s="24">
        <v>2011</v>
      </c>
      <c r="F29" s="8">
        <v>44115</v>
      </c>
      <c r="G29" s="24" t="s">
        <v>3</v>
      </c>
      <c r="H29" s="92">
        <v>1.3682099999999999</v>
      </c>
      <c r="I29" s="92"/>
      <c r="J29" s="47">
        <v>1.35656</v>
      </c>
      <c r="K29" s="41">
        <f t="shared" si="13"/>
        <v>116.49999999999937</v>
      </c>
      <c r="L29" s="90">
        <f t="shared" si="12"/>
        <v>7995.8096826769433</v>
      </c>
      <c r="M29" s="91"/>
      <c r="N29" s="6">
        <f>IF(K29="","",(L29/K29)/LOOKUP(RIGHT($D$2,3),定数!$A$6:$A$13,定数!$B$6:$B$13))</f>
        <v>0.57194632923297462</v>
      </c>
      <c r="O29" s="24">
        <v>2011</v>
      </c>
      <c r="P29" s="8">
        <v>44115</v>
      </c>
      <c r="Q29" s="92">
        <v>1.3917600000000001</v>
      </c>
      <c r="R29" s="92"/>
      <c r="S29" s="93">
        <f>IF(Q29="","",U29*N29*LOOKUP(RIGHT($D$2,3),定数!$A$6:$A$13,定数!$B$6:$B$13))</f>
        <v>16163.203264123989</v>
      </c>
      <c r="T29" s="93"/>
      <c r="U29" s="94">
        <f t="shared" si="9"/>
        <v>235.50000000000182</v>
      </c>
      <c r="V29" s="94"/>
      <c r="W29" t="str">
        <f t="shared" si="14"/>
        <v/>
      </c>
      <c r="X29">
        <f t="shared" si="3"/>
        <v>0</v>
      </c>
      <c r="Y29" s="30">
        <f t="shared" si="10"/>
        <v>266526.9894225648</v>
      </c>
      <c r="Z29" s="31">
        <f t="shared" si="11"/>
        <v>0</v>
      </c>
      <c r="AA29">
        <f t="shared" si="4"/>
        <v>16163.203264123989</v>
      </c>
      <c r="AB29" t="str">
        <f t="shared" si="5"/>
        <v/>
      </c>
    </row>
    <row r="30" spans="1:28" x14ac:dyDescent="0.2">
      <c r="A30" s="48" t="s">
        <v>61</v>
      </c>
      <c r="B30" s="41">
        <f t="shared" si="6"/>
        <v>72</v>
      </c>
      <c r="C30" s="88">
        <f t="shared" si="0"/>
        <v>282690.1926866888</v>
      </c>
      <c r="D30" s="88"/>
      <c r="E30" s="24">
        <v>2011</v>
      </c>
      <c r="F30" s="8">
        <v>44125</v>
      </c>
      <c r="G30" s="24" t="s">
        <v>3</v>
      </c>
      <c r="H30" s="89">
        <v>1.3898999999999999</v>
      </c>
      <c r="I30" s="89"/>
      <c r="J30" s="33">
        <v>1.3704700000000001</v>
      </c>
      <c r="K30" s="41">
        <f t="shared" si="13"/>
        <v>194.29999999999836</v>
      </c>
      <c r="L30" s="90">
        <f t="shared" si="12"/>
        <v>8480.7057806006633</v>
      </c>
      <c r="M30" s="91"/>
      <c r="N30" s="6">
        <f>IF(K30="","",(L30/K30)/LOOKUP(RIGHT($D$2,3),定数!$A$6:$A$13,定数!$B$6:$B$13))</f>
        <v>0.36372901786759027</v>
      </c>
      <c r="O30" s="24">
        <v>2011</v>
      </c>
      <c r="P30" s="8">
        <v>44125</v>
      </c>
      <c r="Q30" s="92">
        <v>1.3704700000000001</v>
      </c>
      <c r="R30" s="92"/>
      <c r="S30" s="93">
        <f>IF(Q30="","",U30*N30*LOOKUP(RIGHT($D$2,3),定数!$A$6:$A$13,定数!$B$6:$B$13))</f>
        <v>-8480.7057806006633</v>
      </c>
      <c r="T30" s="93"/>
      <c r="U30" s="94">
        <f t="shared" si="9"/>
        <v>-194.29999999999836</v>
      </c>
      <c r="V30" s="94"/>
      <c r="W30" t="str">
        <f t="shared" si="14"/>
        <v/>
      </c>
      <c r="X30">
        <f t="shared" si="3"/>
        <v>1</v>
      </c>
      <c r="Y30" s="30">
        <f t="shared" si="10"/>
        <v>282690.1926866888</v>
      </c>
      <c r="Z30" s="31">
        <f t="shared" si="11"/>
        <v>0</v>
      </c>
      <c r="AA30" t="str">
        <f t="shared" si="4"/>
        <v/>
      </c>
      <c r="AB30">
        <f t="shared" si="5"/>
        <v>-8480.7057806006633</v>
      </c>
    </row>
    <row r="31" spans="1:28" x14ac:dyDescent="0.2">
      <c r="B31" s="41">
        <f t="shared" si="6"/>
        <v>73</v>
      </c>
      <c r="C31" s="88">
        <f t="shared" si="0"/>
        <v>274209.48690608813</v>
      </c>
      <c r="D31" s="88"/>
      <c r="E31" s="24">
        <v>2011</v>
      </c>
      <c r="F31" s="8">
        <v>44128</v>
      </c>
      <c r="G31" s="24" t="s">
        <v>2</v>
      </c>
      <c r="H31" s="92">
        <v>1.3355300000000001</v>
      </c>
      <c r="I31" s="92"/>
      <c r="J31" s="33">
        <v>1.34108</v>
      </c>
      <c r="K31" s="41">
        <f>(J31-H31)*10000</f>
        <v>55.499999999999439</v>
      </c>
      <c r="L31" s="90">
        <f t="shared" si="12"/>
        <v>8226.2846071826443</v>
      </c>
      <c r="M31" s="91"/>
      <c r="N31" s="6">
        <f>IF(K31="","",(L31/K31)/LOOKUP(RIGHT($D$2,3),定数!$A$6:$A$13,定数!$B$6:$B$13))</f>
        <v>1.2351778689463555</v>
      </c>
      <c r="O31" s="24">
        <v>2011</v>
      </c>
      <c r="P31" s="8">
        <v>44159</v>
      </c>
      <c r="Q31" s="89">
        <v>1.3250999999999999</v>
      </c>
      <c r="R31" s="89"/>
      <c r="S31" s="93">
        <f>IF(Q31="","",U31*N31*LOOKUP(RIGHT($D$2,3),定数!$A$6:$A$13,定数!$B$6:$B$13))</f>
        <v>15459.486207732827</v>
      </c>
      <c r="T31" s="93"/>
      <c r="U31" s="94">
        <f t="shared" si="9"/>
        <v>104.30000000000162</v>
      </c>
      <c r="V31" s="94"/>
      <c r="W31" t="str">
        <f t="shared" si="14"/>
        <v/>
      </c>
      <c r="X31">
        <f t="shared" si="3"/>
        <v>0</v>
      </c>
      <c r="Y31" s="30">
        <f t="shared" si="10"/>
        <v>282690.1926866888</v>
      </c>
      <c r="Z31" s="31">
        <f t="shared" si="11"/>
        <v>3.0000000000000027E-2</v>
      </c>
      <c r="AA31">
        <f t="shared" si="4"/>
        <v>15459.486207732827</v>
      </c>
      <c r="AB31" t="str">
        <f t="shared" si="5"/>
        <v/>
      </c>
    </row>
    <row r="32" spans="1:28" x14ac:dyDescent="0.2">
      <c r="B32" s="41">
        <f t="shared" si="6"/>
        <v>74</v>
      </c>
      <c r="C32" s="88">
        <f t="shared" si="0"/>
        <v>289668.97311382095</v>
      </c>
      <c r="D32" s="88"/>
      <c r="E32" s="24">
        <v>2011</v>
      </c>
      <c r="F32" s="8">
        <v>44178</v>
      </c>
      <c r="G32" s="24" t="s">
        <v>2</v>
      </c>
      <c r="H32" s="92">
        <v>1.3172200000000001</v>
      </c>
      <c r="I32" s="92"/>
      <c r="J32" s="33">
        <v>1.3236399999999999</v>
      </c>
      <c r="K32" s="41">
        <f>(J32-H32)*10000</f>
        <v>64.19999999999871</v>
      </c>
      <c r="L32" s="90">
        <f t="shared" si="12"/>
        <v>8690.0691934146289</v>
      </c>
      <c r="M32" s="91"/>
      <c r="N32" s="6">
        <f>IF(K32="","",(L32/K32)/LOOKUP(RIGHT($D$2,3),定数!$A$6:$A$13,定数!$B$6:$B$13))</f>
        <v>1.127994443589668</v>
      </c>
      <c r="O32" s="24">
        <v>2011</v>
      </c>
      <c r="P32" s="8">
        <v>44178</v>
      </c>
      <c r="Q32" s="92">
        <v>1.3045100000000001</v>
      </c>
      <c r="R32" s="92"/>
      <c r="S32" s="93">
        <f>IF(Q32="","",U32*N32*LOOKUP(RIGHT($D$2,3),定数!$A$6:$A$13,定数!$B$6:$B$13))</f>
        <v>17204.171253629615</v>
      </c>
      <c r="T32" s="93"/>
      <c r="U32" s="94">
        <f t="shared" si="9"/>
        <v>127.1</v>
      </c>
      <c r="V32" s="94"/>
      <c r="W32" t="str">
        <f t="shared" si="14"/>
        <v/>
      </c>
      <c r="X32">
        <f t="shared" si="3"/>
        <v>0</v>
      </c>
      <c r="Y32" s="30">
        <f t="shared" si="10"/>
        <v>289668.97311382095</v>
      </c>
      <c r="Z32" s="31">
        <f t="shared" si="11"/>
        <v>0</v>
      </c>
      <c r="AA32">
        <f t="shared" si="4"/>
        <v>17204.171253629615</v>
      </c>
      <c r="AB32" t="str">
        <f t="shared" si="5"/>
        <v/>
      </c>
    </row>
    <row r="33" spans="1:28" x14ac:dyDescent="0.2">
      <c r="B33" s="41">
        <f t="shared" si="6"/>
        <v>75</v>
      </c>
      <c r="C33" s="88">
        <f t="shared" si="0"/>
        <v>306873.14436745056</v>
      </c>
      <c r="D33" s="88"/>
      <c r="E33" s="24">
        <v>2012</v>
      </c>
      <c r="F33" s="8">
        <v>43881</v>
      </c>
      <c r="G33" s="24" t="s">
        <v>3</v>
      </c>
      <c r="H33" s="92">
        <v>1.3267899999999999</v>
      </c>
      <c r="I33" s="92"/>
      <c r="J33" s="33">
        <v>1.3185500000000001</v>
      </c>
      <c r="K33" s="41">
        <f t="shared" si="13"/>
        <v>82.39999999999803</v>
      </c>
      <c r="L33" s="90">
        <f t="shared" si="12"/>
        <v>9206.1943310235165</v>
      </c>
      <c r="M33" s="91"/>
      <c r="N33" s="6">
        <f>IF(K33="","",(L33/K33)/LOOKUP(RIGHT($D$2,3),定数!$A$6:$A$13,定数!$B$6:$B$13))</f>
        <v>0.93104716130903487</v>
      </c>
      <c r="O33" s="24">
        <v>2012</v>
      </c>
      <c r="P33" s="8">
        <v>43881</v>
      </c>
      <c r="Q33" s="92">
        <v>1.34368</v>
      </c>
      <c r="R33" s="92"/>
      <c r="S33" s="93">
        <f>IF(Q33="","",U33*N33*LOOKUP(RIGHT($D$2,3),定数!$A$6:$A$13,定数!$B$6:$B$13))</f>
        <v>18870.463865411599</v>
      </c>
      <c r="T33" s="93"/>
      <c r="U33" s="94">
        <f t="shared" si="9"/>
        <v>168.90000000000072</v>
      </c>
      <c r="V33" s="94"/>
      <c r="W33" t="str">
        <f t="shared" si="14"/>
        <v/>
      </c>
      <c r="X33">
        <f t="shared" si="3"/>
        <v>0</v>
      </c>
      <c r="Y33" s="30">
        <f t="shared" si="10"/>
        <v>306873.14436745056</v>
      </c>
      <c r="Z33" s="31">
        <f t="shared" si="11"/>
        <v>0</v>
      </c>
      <c r="AA33">
        <f t="shared" si="4"/>
        <v>18870.463865411599</v>
      </c>
      <c r="AB33" t="str">
        <f t="shared" si="5"/>
        <v/>
      </c>
    </row>
    <row r="34" spans="1:28" x14ac:dyDescent="0.2">
      <c r="A34" s="48" t="s">
        <v>61</v>
      </c>
      <c r="B34" s="41">
        <f t="shared" si="6"/>
        <v>76</v>
      </c>
      <c r="C34" s="88">
        <f t="shared" si="0"/>
        <v>325743.60823286214</v>
      </c>
      <c r="D34" s="88"/>
      <c r="E34" s="24">
        <v>2012</v>
      </c>
      <c r="F34" s="8">
        <v>43961</v>
      </c>
      <c r="G34" s="24" t="s">
        <v>2</v>
      </c>
      <c r="H34" s="92">
        <v>1.29254</v>
      </c>
      <c r="I34" s="92"/>
      <c r="J34" s="33">
        <v>1.2974600000000001</v>
      </c>
      <c r="K34" s="41">
        <f>(J34-H34)*10000</f>
        <v>49.200000000000358</v>
      </c>
      <c r="L34" s="90">
        <f t="shared" si="12"/>
        <v>9772.3082469858637</v>
      </c>
      <c r="M34" s="91"/>
      <c r="N34" s="6">
        <f>IF(K34="","",(L34/K34)/LOOKUP(RIGHT($D$2,3),定数!$A$6:$A$13,定数!$B$6:$B$13))</f>
        <v>1.6552012613458322</v>
      </c>
      <c r="O34" s="24">
        <v>2012</v>
      </c>
      <c r="P34" s="8">
        <v>43961</v>
      </c>
      <c r="Q34" s="92">
        <v>1.2817799999999999</v>
      </c>
      <c r="R34" s="92"/>
      <c r="S34" s="93">
        <f>IF(Q34="","",U34*N34*LOOKUP(RIGHT($D$2,3),定数!$A$6:$A$13,定数!$B$6:$B$13))</f>
        <v>21371.95868649759</v>
      </c>
      <c r="T34" s="93"/>
      <c r="U34" s="94">
        <f t="shared" si="9"/>
        <v>107.60000000000103</v>
      </c>
      <c r="V34" s="94"/>
      <c r="W34" t="str">
        <f t="shared" si="14"/>
        <v/>
      </c>
      <c r="X34">
        <f t="shared" si="3"/>
        <v>0</v>
      </c>
      <c r="Y34" s="30">
        <f t="shared" si="10"/>
        <v>325743.60823286214</v>
      </c>
      <c r="Z34" s="31">
        <f t="shared" si="11"/>
        <v>0</v>
      </c>
      <c r="AA34">
        <f t="shared" si="4"/>
        <v>21371.95868649759</v>
      </c>
      <c r="AB34" t="str">
        <f t="shared" si="5"/>
        <v/>
      </c>
    </row>
    <row r="35" spans="1:28" x14ac:dyDescent="0.2">
      <c r="A35" s="48" t="s">
        <v>61</v>
      </c>
      <c r="B35" s="41">
        <f t="shared" si="6"/>
        <v>77</v>
      </c>
      <c r="C35" s="88">
        <f t="shared" si="0"/>
        <v>347115.56691935973</v>
      </c>
      <c r="D35" s="88"/>
      <c r="E35" s="24">
        <v>2012</v>
      </c>
      <c r="F35" s="8">
        <v>43966</v>
      </c>
      <c r="G35" s="24" t="s">
        <v>2</v>
      </c>
      <c r="H35" s="89">
        <v>1.2768999999999999</v>
      </c>
      <c r="I35" s="89"/>
      <c r="J35" s="33">
        <v>1.2868900000000001</v>
      </c>
      <c r="K35" s="41">
        <f>(J35-H35)*10000</f>
        <v>99.900000000001654</v>
      </c>
      <c r="L35" s="90">
        <f t="shared" si="12"/>
        <v>10413.467007580792</v>
      </c>
      <c r="M35" s="91"/>
      <c r="N35" s="6">
        <f>IF(K35="","",(L35/K35)/LOOKUP(RIGHT($D$2,3),定数!$A$6:$A$13,定数!$B$6:$B$13))</f>
        <v>0.86865757487325823</v>
      </c>
      <c r="O35" s="24">
        <v>2012</v>
      </c>
      <c r="P35" s="8">
        <v>43966</v>
      </c>
      <c r="Q35" s="92">
        <v>1.25732</v>
      </c>
      <c r="R35" s="92"/>
      <c r="S35" s="93">
        <f>IF(Q35="","",U35*N35*LOOKUP(RIGHT($D$2,3),定数!$A$6:$A$13,定数!$B$6:$B$13))</f>
        <v>20409.978379222001</v>
      </c>
      <c r="T35" s="93"/>
      <c r="U35" s="94">
        <f t="shared" si="9"/>
        <v>195.7999999999993</v>
      </c>
      <c r="V35" s="94"/>
      <c r="W35" t="str">
        <f t="shared" si="14"/>
        <v/>
      </c>
      <c r="X35">
        <f t="shared" si="3"/>
        <v>0</v>
      </c>
      <c r="Y35" s="30">
        <f t="shared" si="10"/>
        <v>347115.56691935973</v>
      </c>
      <c r="Z35" s="31">
        <f t="shared" si="11"/>
        <v>0</v>
      </c>
      <c r="AA35">
        <f t="shared" si="4"/>
        <v>20409.978379222001</v>
      </c>
      <c r="AB35" t="str">
        <f t="shared" si="5"/>
        <v/>
      </c>
    </row>
    <row r="36" spans="1:28" x14ac:dyDescent="0.2">
      <c r="B36" s="41">
        <f t="shared" si="6"/>
        <v>78</v>
      </c>
      <c r="C36" s="88">
        <f t="shared" si="0"/>
        <v>367525.54529858171</v>
      </c>
      <c r="D36" s="88"/>
      <c r="E36" s="24">
        <v>2012</v>
      </c>
      <c r="F36" s="8">
        <v>43975</v>
      </c>
      <c r="G36" s="24" t="s">
        <v>2</v>
      </c>
      <c r="H36" s="92">
        <v>1.25532</v>
      </c>
      <c r="I36" s="92"/>
      <c r="J36" s="33">
        <v>1.2618199999999999</v>
      </c>
      <c r="K36" s="41">
        <f>(J36-H36)*10000</f>
        <v>64.999999999999503</v>
      </c>
      <c r="L36" s="90">
        <f t="shared" si="12"/>
        <v>11025.766358957451</v>
      </c>
      <c r="M36" s="91"/>
      <c r="N36" s="6">
        <f>IF(K36="","",(L36/K36)/LOOKUP(RIGHT($D$2,3),定数!$A$6:$A$13,定数!$B$6:$B$13))</f>
        <v>1.4135597896099406</v>
      </c>
      <c r="O36" s="24">
        <v>2012</v>
      </c>
      <c r="P36" s="8">
        <v>43975</v>
      </c>
      <c r="Q36" s="92">
        <v>1.2618199999999999</v>
      </c>
      <c r="R36" s="92"/>
      <c r="S36" s="93">
        <f>IF(Q36="","",U36*N36*LOOKUP(RIGHT($D$2,3),定数!$A$6:$A$13,定数!$B$6:$B$13))</f>
        <v>-11025.766358957451</v>
      </c>
      <c r="T36" s="93"/>
      <c r="U36" s="94">
        <f t="shared" si="9"/>
        <v>-64.999999999999503</v>
      </c>
      <c r="V36" s="94"/>
      <c r="W36" t="str">
        <f t="shared" si="14"/>
        <v/>
      </c>
      <c r="X36">
        <f t="shared" si="3"/>
        <v>1</v>
      </c>
      <c r="Y36" s="30">
        <f t="shared" si="10"/>
        <v>367525.54529858171</v>
      </c>
      <c r="Z36" s="31">
        <f t="shared" si="11"/>
        <v>0</v>
      </c>
      <c r="AA36" t="str">
        <f t="shared" si="4"/>
        <v/>
      </c>
      <c r="AB36">
        <f t="shared" si="5"/>
        <v>-11025.766358957451</v>
      </c>
    </row>
    <row r="37" spans="1:28" x14ac:dyDescent="0.2">
      <c r="B37" s="41">
        <f t="shared" si="6"/>
        <v>79</v>
      </c>
      <c r="C37" s="88">
        <f t="shared" si="0"/>
        <v>356499.77893962426</v>
      </c>
      <c r="D37" s="88"/>
      <c r="E37" s="24">
        <v>2012</v>
      </c>
      <c r="F37" s="8">
        <v>44065</v>
      </c>
      <c r="G37" s="24" t="s">
        <v>3</v>
      </c>
      <c r="H37" s="92">
        <v>1.2483200000000001</v>
      </c>
      <c r="I37" s="92"/>
      <c r="J37" s="33">
        <v>1.2430099999999999</v>
      </c>
      <c r="K37" s="41">
        <f t="shared" si="13"/>
        <v>53.100000000001479</v>
      </c>
      <c r="L37" s="90">
        <f t="shared" si="12"/>
        <v>10694.993368188727</v>
      </c>
      <c r="M37" s="91"/>
      <c r="N37" s="6">
        <f>IF(K37="","",(L37/K37)/LOOKUP(RIGHT($D$2,3),定数!$A$6:$A$13,定数!$B$6:$B$13))</f>
        <v>1.6784358707138149</v>
      </c>
      <c r="O37" s="24">
        <v>2012</v>
      </c>
      <c r="P37" s="8">
        <v>44065</v>
      </c>
      <c r="Q37" s="92">
        <v>1.2430099999999999</v>
      </c>
      <c r="R37" s="92"/>
      <c r="S37" s="93">
        <f>IF(Q37="","",U37*N37*LOOKUP(RIGHT($D$2,3),定数!$A$6:$A$13,定数!$B$6:$B$13))</f>
        <v>-10694.993368188727</v>
      </c>
      <c r="T37" s="93"/>
      <c r="U37" s="94">
        <f t="shared" si="9"/>
        <v>-53.100000000001479</v>
      </c>
      <c r="V37" s="94"/>
      <c r="W37" t="str">
        <f t="shared" si="14"/>
        <v/>
      </c>
      <c r="X37">
        <f t="shared" si="3"/>
        <v>2</v>
      </c>
      <c r="Y37" s="30">
        <f t="shared" si="10"/>
        <v>367525.54529858171</v>
      </c>
      <c r="Z37" s="31">
        <f t="shared" si="11"/>
        <v>3.0000000000000027E-2</v>
      </c>
      <c r="AA37" t="str">
        <f t="shared" si="4"/>
        <v/>
      </c>
      <c r="AB37">
        <f t="shared" si="5"/>
        <v>-10694.993368188727</v>
      </c>
    </row>
    <row r="38" spans="1:28" x14ac:dyDescent="0.2">
      <c r="A38" s="48" t="s">
        <v>61</v>
      </c>
      <c r="B38" s="41">
        <f t="shared" si="6"/>
        <v>80</v>
      </c>
      <c r="C38" s="88">
        <f t="shared" si="0"/>
        <v>345804.78557143552</v>
      </c>
      <c r="D38" s="88"/>
      <c r="E38" s="24">
        <v>2012</v>
      </c>
      <c r="F38" s="8">
        <v>44093</v>
      </c>
      <c r="G38" s="24" t="s">
        <v>2</v>
      </c>
      <c r="H38" s="92">
        <v>1.3006899999999999</v>
      </c>
      <c r="I38" s="92"/>
      <c r="J38" s="52">
        <v>1.3087</v>
      </c>
      <c r="K38" s="41">
        <f>(J38-H38)*10000</f>
        <v>80.100000000000733</v>
      </c>
      <c r="L38" s="90">
        <f t="shared" si="12"/>
        <v>10374.143567143065</v>
      </c>
      <c r="M38" s="91"/>
      <c r="N38" s="6">
        <f>IF(K38="","",(L38/K38)/LOOKUP(RIGHT($D$2,3),定数!$A$6:$A$13,定数!$B$6:$B$13))</f>
        <v>1.0792908413590274</v>
      </c>
      <c r="O38" s="24">
        <v>2012</v>
      </c>
      <c r="P38" s="8">
        <v>44093</v>
      </c>
      <c r="Q38" s="89">
        <v>1.2854000000000001</v>
      </c>
      <c r="R38" s="89"/>
      <c r="S38" s="93">
        <f>IF(Q38="","",U38*N38*LOOKUP(RIGHT($D$2,3),定数!$A$6:$A$13,定数!$B$6:$B$13))</f>
        <v>19802.828357255185</v>
      </c>
      <c r="T38" s="93"/>
      <c r="U38" s="94">
        <f t="shared" si="9"/>
        <v>152.89999999999804</v>
      </c>
      <c r="V38" s="94"/>
      <c r="W38" t="str">
        <f t="shared" si="14"/>
        <v/>
      </c>
      <c r="X38">
        <f t="shared" si="3"/>
        <v>0</v>
      </c>
      <c r="Y38" s="30">
        <f t="shared" si="10"/>
        <v>367525.54529858171</v>
      </c>
      <c r="Z38" s="31">
        <f t="shared" si="11"/>
        <v>5.9100000000000041E-2</v>
      </c>
      <c r="AA38">
        <f t="shared" si="4"/>
        <v>19802.828357255185</v>
      </c>
      <c r="AB38" t="str">
        <f t="shared" si="5"/>
        <v/>
      </c>
    </row>
    <row r="39" spans="1:28" x14ac:dyDescent="0.2">
      <c r="B39" s="41">
        <f t="shared" si="6"/>
        <v>81</v>
      </c>
      <c r="C39" s="88">
        <f t="shared" si="0"/>
        <v>365607.61392869073</v>
      </c>
      <c r="D39" s="88"/>
      <c r="E39" s="24"/>
      <c r="F39" s="8"/>
      <c r="G39" s="24"/>
      <c r="H39" s="92"/>
      <c r="I39" s="92"/>
      <c r="J39" s="33"/>
      <c r="K39" s="41">
        <f t="shared" si="13"/>
        <v>0</v>
      </c>
      <c r="L39" s="90">
        <f t="shared" si="12"/>
        <v>10968.228417860721</v>
      </c>
      <c r="M39" s="91"/>
      <c r="N39" s="6" t="e">
        <f>IF(K39="","",(L39/K39)/LOOKUP(RIGHT($D$2,3),定数!$A$6:$A$13,定数!$B$6:$B$13))</f>
        <v>#DIV/0!</v>
      </c>
      <c r="O39" s="24"/>
      <c r="P39" s="8"/>
      <c r="Q39" s="92"/>
      <c r="R39" s="92"/>
      <c r="S39" s="93" t="str">
        <f>IF(Q39="","",U39*N39*LOOKUP(RIGHT($D$2,3),定数!$A$6:$A$13,定数!$B$6:$B$13))</f>
        <v/>
      </c>
      <c r="T39" s="93"/>
      <c r="U39" s="94" t="str">
        <f t="shared" si="9"/>
        <v/>
      </c>
      <c r="V39" s="94"/>
      <c r="W39" t="str">
        <f t="shared" si="14"/>
        <v/>
      </c>
      <c r="X39" t="str">
        <f t="shared" si="3"/>
        <v/>
      </c>
      <c r="Y39" s="30">
        <f t="shared" si="10"/>
        <v>367525.54529858171</v>
      </c>
      <c r="Z39" s="31">
        <f t="shared" si="11"/>
        <v>5.2184981273419861E-3</v>
      </c>
      <c r="AA39" t="str">
        <f t="shared" si="4"/>
        <v/>
      </c>
      <c r="AB39" t="str">
        <f t="shared" si="5"/>
        <v/>
      </c>
    </row>
    <row r="40" spans="1:28" x14ac:dyDescent="0.2">
      <c r="B40" s="41">
        <f t="shared" si="6"/>
        <v>82</v>
      </c>
      <c r="C40" s="88" t="str">
        <f t="shared" si="0"/>
        <v/>
      </c>
      <c r="D40" s="88"/>
      <c r="E40" s="24"/>
      <c r="F40" s="8"/>
      <c r="G40" s="24"/>
      <c r="H40" s="92"/>
      <c r="I40" s="92"/>
      <c r="J40" s="33"/>
      <c r="K40" s="41">
        <f t="shared" si="13"/>
        <v>0</v>
      </c>
      <c r="L40" s="90" t="e">
        <f t="shared" si="12"/>
        <v>#VALUE!</v>
      </c>
      <c r="M40" s="91"/>
      <c r="N40" s="6" t="e">
        <f>IF(K40="","",(L40/K40)/LOOKUP(RIGHT($D$2,3),定数!$A$6:$A$13,定数!$B$6:$B$13))</f>
        <v>#VALUE!</v>
      </c>
      <c r="O40" s="24"/>
      <c r="P40" s="8"/>
      <c r="Q40" s="92"/>
      <c r="R40" s="92"/>
      <c r="S40" s="93" t="str">
        <f>IF(Q40="","",U40*N40*LOOKUP(RIGHT($D$2,3),定数!$A$6:$A$13,定数!$B$6:$B$13))</f>
        <v/>
      </c>
      <c r="T40" s="93"/>
      <c r="U40" s="94" t="str">
        <f t="shared" si="9"/>
        <v/>
      </c>
      <c r="V40" s="94"/>
      <c r="W40" t="str">
        <f t="shared" si="14"/>
        <v/>
      </c>
      <c r="X40" t="str">
        <f t="shared" si="3"/>
        <v/>
      </c>
      <c r="Y40" s="30" t="str">
        <f t="shared" si="10"/>
        <v/>
      </c>
      <c r="Z40" s="31" t="str">
        <f t="shared" si="11"/>
        <v/>
      </c>
      <c r="AA40" t="str">
        <f t="shared" si="4"/>
        <v/>
      </c>
      <c r="AB40" t="str">
        <f t="shared" si="5"/>
        <v/>
      </c>
    </row>
    <row r="41" spans="1:28" x14ac:dyDescent="0.2">
      <c r="B41" s="41">
        <f t="shared" si="6"/>
        <v>83</v>
      </c>
      <c r="C41" s="88" t="str">
        <f t="shared" si="0"/>
        <v/>
      </c>
      <c r="D41" s="88"/>
      <c r="E41" s="24"/>
      <c r="F41" s="8"/>
      <c r="G41" s="24"/>
      <c r="H41" s="92"/>
      <c r="I41" s="92"/>
      <c r="J41" s="33"/>
      <c r="K41" s="41">
        <f t="shared" si="13"/>
        <v>0</v>
      </c>
      <c r="L41" s="90" t="e">
        <f t="shared" si="12"/>
        <v>#VALUE!</v>
      </c>
      <c r="M41" s="91"/>
      <c r="N41" s="6" t="e">
        <f>IF(K41="","",(L41/K41)/LOOKUP(RIGHT($D$2,3),定数!$A$6:$A$13,定数!$B$6:$B$13))</f>
        <v>#VALUE!</v>
      </c>
      <c r="O41" s="24"/>
      <c r="P41" s="8"/>
      <c r="Q41" s="92"/>
      <c r="R41" s="92"/>
      <c r="S41" s="93" t="str">
        <f>IF(Q41="","",U41*N41*LOOKUP(RIGHT($D$2,3),定数!$A$6:$A$13,定数!$B$6:$B$13))</f>
        <v/>
      </c>
      <c r="T41" s="93"/>
      <c r="U41" s="94" t="str">
        <f t="shared" si="9"/>
        <v/>
      </c>
      <c r="V41" s="94"/>
      <c r="W41" t="str">
        <f t="shared" si="14"/>
        <v/>
      </c>
      <c r="X41" t="str">
        <f t="shared" si="3"/>
        <v/>
      </c>
      <c r="Y41" s="30" t="str">
        <f t="shared" si="10"/>
        <v/>
      </c>
      <c r="Z41" s="31" t="str">
        <f t="shared" si="11"/>
        <v/>
      </c>
      <c r="AA41" t="str">
        <f t="shared" si="4"/>
        <v/>
      </c>
      <c r="AB41" t="str">
        <f t="shared" si="5"/>
        <v/>
      </c>
    </row>
    <row r="42" spans="1:28" x14ac:dyDescent="0.2">
      <c r="B42" s="41">
        <f t="shared" si="6"/>
        <v>84</v>
      </c>
      <c r="C42" s="88" t="str">
        <f t="shared" si="0"/>
        <v/>
      </c>
      <c r="D42" s="88"/>
      <c r="E42" s="24"/>
      <c r="F42" s="8"/>
      <c r="G42" s="24"/>
      <c r="H42" s="92"/>
      <c r="I42" s="92"/>
      <c r="J42" s="33"/>
      <c r="K42" s="41">
        <f t="shared" si="13"/>
        <v>0</v>
      </c>
      <c r="L42" s="90" t="e">
        <f t="shared" si="12"/>
        <v>#VALUE!</v>
      </c>
      <c r="M42" s="91"/>
      <c r="N42" s="6" t="e">
        <f>IF(K42="","",(L42/K42)/LOOKUP(RIGHT($D$2,3),定数!$A$6:$A$13,定数!$B$6:$B$13))</f>
        <v>#VALUE!</v>
      </c>
      <c r="O42" s="24"/>
      <c r="P42" s="8"/>
      <c r="Q42" s="92"/>
      <c r="R42" s="92"/>
      <c r="S42" s="93" t="str">
        <f>IF(Q42="","",U42*N42*LOOKUP(RIGHT($D$2,3),定数!$A$6:$A$13,定数!$B$6:$B$13))</f>
        <v/>
      </c>
      <c r="T42" s="93"/>
      <c r="U42" s="94" t="str">
        <f t="shared" si="9"/>
        <v/>
      </c>
      <c r="V42" s="94"/>
      <c r="W42" t="str">
        <f t="shared" si="14"/>
        <v/>
      </c>
      <c r="X42" t="str">
        <f t="shared" si="3"/>
        <v/>
      </c>
      <c r="Y42" s="30" t="str">
        <f t="shared" si="10"/>
        <v/>
      </c>
      <c r="Z42" s="31" t="str">
        <f t="shared" si="11"/>
        <v/>
      </c>
      <c r="AA42" t="str">
        <f t="shared" si="4"/>
        <v/>
      </c>
      <c r="AB42" t="str">
        <f t="shared" si="5"/>
        <v/>
      </c>
    </row>
    <row r="43" spans="1:28" x14ac:dyDescent="0.2">
      <c r="B43" s="41">
        <f t="shared" si="6"/>
        <v>85</v>
      </c>
      <c r="C43" s="88" t="str">
        <f t="shared" si="0"/>
        <v/>
      </c>
      <c r="D43" s="88"/>
      <c r="E43" s="24"/>
      <c r="F43" s="8"/>
      <c r="G43" s="24"/>
      <c r="H43" s="92"/>
      <c r="I43" s="92"/>
      <c r="J43" s="33"/>
      <c r="K43" s="41">
        <f t="shared" si="13"/>
        <v>0</v>
      </c>
      <c r="L43" s="90" t="e">
        <f t="shared" si="12"/>
        <v>#VALUE!</v>
      </c>
      <c r="M43" s="91"/>
      <c r="N43" s="6" t="e">
        <f>IF(K43="","",(L43/K43)/LOOKUP(RIGHT($D$2,3),定数!$A$6:$A$13,定数!$B$6:$B$13))</f>
        <v>#VALUE!</v>
      </c>
      <c r="O43" s="24"/>
      <c r="P43" s="8"/>
      <c r="Q43" s="92"/>
      <c r="R43" s="92"/>
      <c r="S43" s="93" t="str">
        <f>IF(Q43="","",U43*N43*LOOKUP(RIGHT($D$2,3),定数!$A$6:$A$13,定数!$B$6:$B$13))</f>
        <v/>
      </c>
      <c r="T43" s="93"/>
      <c r="U43" s="94" t="str">
        <f t="shared" si="9"/>
        <v/>
      </c>
      <c r="V43" s="94"/>
      <c r="W43" t="str">
        <f t="shared" si="14"/>
        <v/>
      </c>
      <c r="X43" t="str">
        <f t="shared" si="3"/>
        <v/>
      </c>
      <c r="Y43" s="30" t="str">
        <f t="shared" si="10"/>
        <v/>
      </c>
      <c r="Z43" s="31" t="str">
        <f t="shared" si="11"/>
        <v/>
      </c>
      <c r="AA43" t="str">
        <f t="shared" si="4"/>
        <v/>
      </c>
      <c r="AB43" t="str">
        <f t="shared" si="5"/>
        <v/>
      </c>
    </row>
    <row r="44" spans="1:28" x14ac:dyDescent="0.2">
      <c r="B44" s="41">
        <f t="shared" si="6"/>
        <v>86</v>
      </c>
      <c r="C44" s="88" t="str">
        <f t="shared" si="0"/>
        <v/>
      </c>
      <c r="D44" s="88"/>
      <c r="E44" s="24"/>
      <c r="F44" s="8"/>
      <c r="G44" s="24"/>
      <c r="H44" s="92"/>
      <c r="I44" s="92"/>
      <c r="J44" s="33"/>
      <c r="K44" s="41">
        <f t="shared" si="13"/>
        <v>0</v>
      </c>
      <c r="L44" s="90" t="e">
        <f t="shared" si="12"/>
        <v>#VALUE!</v>
      </c>
      <c r="M44" s="91"/>
      <c r="N44" s="6" t="e">
        <f>IF(K44="","",(L44/K44)/LOOKUP(RIGHT($D$2,3),定数!$A$6:$A$13,定数!$B$6:$B$13))</f>
        <v>#VALUE!</v>
      </c>
      <c r="O44" s="24"/>
      <c r="P44" s="8"/>
      <c r="Q44" s="92"/>
      <c r="R44" s="92"/>
      <c r="S44" s="93" t="str">
        <f>IF(Q44="","",U44*N44*LOOKUP(RIGHT($D$2,3),定数!$A$6:$A$13,定数!$B$6:$B$13))</f>
        <v/>
      </c>
      <c r="T44" s="93"/>
      <c r="U44" s="94" t="str">
        <f t="shared" si="9"/>
        <v/>
      </c>
      <c r="V44" s="94"/>
      <c r="W44" t="str">
        <f t="shared" si="14"/>
        <v/>
      </c>
      <c r="X44" t="str">
        <f t="shared" si="3"/>
        <v/>
      </c>
      <c r="Y44" s="30" t="str">
        <f t="shared" si="10"/>
        <v/>
      </c>
      <c r="Z44" s="31" t="str">
        <f t="shared" si="11"/>
        <v/>
      </c>
      <c r="AA44" t="str">
        <f t="shared" si="4"/>
        <v/>
      </c>
      <c r="AB44" t="str">
        <f t="shared" si="5"/>
        <v/>
      </c>
    </row>
    <row r="45" spans="1:28" x14ac:dyDescent="0.2">
      <c r="B45" s="41">
        <f t="shared" si="6"/>
        <v>87</v>
      </c>
      <c r="C45" s="88" t="str">
        <f t="shared" si="0"/>
        <v/>
      </c>
      <c r="D45" s="88"/>
      <c r="E45" s="24"/>
      <c r="F45" s="8"/>
      <c r="G45" s="24"/>
      <c r="H45" s="92"/>
      <c r="I45" s="92"/>
      <c r="J45" s="33"/>
      <c r="K45" s="41">
        <f t="shared" si="13"/>
        <v>0</v>
      </c>
      <c r="L45" s="90" t="e">
        <f t="shared" si="12"/>
        <v>#VALUE!</v>
      </c>
      <c r="M45" s="91"/>
      <c r="N45" s="6" t="e">
        <f>IF(K45="","",(L45/K45)/LOOKUP(RIGHT($D$2,3),定数!$A$6:$A$13,定数!$B$6:$B$13))</f>
        <v>#VALUE!</v>
      </c>
      <c r="O45" s="24"/>
      <c r="P45" s="8"/>
      <c r="Q45" s="92"/>
      <c r="R45" s="92"/>
      <c r="S45" s="93" t="str">
        <f>IF(Q45="","",U45*N45*LOOKUP(RIGHT($D$2,3),定数!$A$6:$A$13,定数!$B$6:$B$13))</f>
        <v/>
      </c>
      <c r="T45" s="93"/>
      <c r="U45" s="94" t="str">
        <f t="shared" si="9"/>
        <v/>
      </c>
      <c r="V45" s="94"/>
      <c r="W45" t="str">
        <f t="shared" si="14"/>
        <v/>
      </c>
      <c r="X45" t="str">
        <f t="shared" si="3"/>
        <v/>
      </c>
      <c r="Y45" s="30" t="str">
        <f t="shared" si="10"/>
        <v/>
      </c>
      <c r="Z45" s="31" t="str">
        <f t="shared" si="11"/>
        <v/>
      </c>
      <c r="AA45" t="str">
        <f t="shared" si="4"/>
        <v/>
      </c>
      <c r="AB45" t="str">
        <f t="shared" si="5"/>
        <v/>
      </c>
    </row>
    <row r="46" spans="1:28" x14ac:dyDescent="0.2">
      <c r="B46" s="41">
        <f t="shared" si="6"/>
        <v>88</v>
      </c>
      <c r="C46" s="88" t="str">
        <f t="shared" si="0"/>
        <v/>
      </c>
      <c r="D46" s="88"/>
      <c r="E46" s="24"/>
      <c r="F46" s="8"/>
      <c r="G46" s="24"/>
      <c r="H46" s="92"/>
      <c r="I46" s="92"/>
      <c r="J46" s="33"/>
      <c r="K46" s="41">
        <f t="shared" si="13"/>
        <v>0</v>
      </c>
      <c r="L46" s="90" t="e">
        <f t="shared" si="12"/>
        <v>#VALUE!</v>
      </c>
      <c r="M46" s="91"/>
      <c r="N46" s="6" t="e">
        <f>IF(K46="","",(L46/K46)/LOOKUP(RIGHT($D$2,3),定数!$A$6:$A$13,定数!$B$6:$B$13))</f>
        <v>#VALUE!</v>
      </c>
      <c r="O46" s="24"/>
      <c r="P46" s="8"/>
      <c r="Q46" s="92"/>
      <c r="R46" s="92"/>
      <c r="S46" s="93" t="str">
        <f>IF(Q46="","",U46*N46*LOOKUP(RIGHT($D$2,3),定数!$A$6:$A$13,定数!$B$6:$B$13))</f>
        <v/>
      </c>
      <c r="T46" s="93"/>
      <c r="U46" s="94" t="str">
        <f t="shared" si="9"/>
        <v/>
      </c>
      <c r="V46" s="94"/>
      <c r="W46" t="str">
        <f t="shared" si="14"/>
        <v/>
      </c>
      <c r="X46" t="str">
        <f t="shared" si="3"/>
        <v/>
      </c>
      <c r="Y46" s="30" t="str">
        <f t="shared" si="10"/>
        <v/>
      </c>
      <c r="Z46" s="31" t="str">
        <f t="shared" si="11"/>
        <v/>
      </c>
      <c r="AA46" t="str">
        <f t="shared" si="4"/>
        <v/>
      </c>
      <c r="AB46" t="str">
        <f t="shared" si="5"/>
        <v/>
      </c>
    </row>
    <row r="47" spans="1:28" x14ac:dyDescent="0.2">
      <c r="B47" s="41">
        <f t="shared" si="6"/>
        <v>89</v>
      </c>
      <c r="C47" s="88" t="str">
        <f t="shared" si="0"/>
        <v/>
      </c>
      <c r="D47" s="88"/>
      <c r="E47" s="24"/>
      <c r="F47" s="8"/>
      <c r="G47" s="24"/>
      <c r="H47" s="92"/>
      <c r="I47" s="92"/>
      <c r="J47" s="33"/>
      <c r="K47" s="41">
        <f t="shared" si="13"/>
        <v>0</v>
      </c>
      <c r="L47" s="90" t="e">
        <f t="shared" si="12"/>
        <v>#VALUE!</v>
      </c>
      <c r="M47" s="91"/>
      <c r="N47" s="6" t="e">
        <f>IF(K47="","",(L47/K47)/LOOKUP(RIGHT($D$2,3),定数!$A$6:$A$13,定数!$B$6:$B$13))</f>
        <v>#VALUE!</v>
      </c>
      <c r="O47" s="24"/>
      <c r="P47" s="8"/>
      <c r="Q47" s="92"/>
      <c r="R47" s="92"/>
      <c r="S47" s="93" t="str">
        <f>IF(Q47="","",U47*N47*LOOKUP(RIGHT($D$2,3),定数!$A$6:$A$13,定数!$B$6:$B$13))</f>
        <v/>
      </c>
      <c r="T47" s="93"/>
      <c r="U47" s="94" t="str">
        <f t="shared" si="9"/>
        <v/>
      </c>
      <c r="V47" s="94"/>
      <c r="W47" t="str">
        <f t="shared" si="14"/>
        <v/>
      </c>
      <c r="X47" t="str">
        <f t="shared" si="3"/>
        <v/>
      </c>
      <c r="Y47" s="30" t="str">
        <f t="shared" si="10"/>
        <v/>
      </c>
      <c r="Z47" s="31" t="str">
        <f t="shared" si="11"/>
        <v/>
      </c>
      <c r="AA47" t="str">
        <f t="shared" si="4"/>
        <v/>
      </c>
      <c r="AB47" t="str">
        <f t="shared" si="5"/>
        <v/>
      </c>
    </row>
    <row r="48" spans="1:28" x14ac:dyDescent="0.2">
      <c r="B48" s="41">
        <f t="shared" si="6"/>
        <v>90</v>
      </c>
      <c r="C48" s="88" t="str">
        <f t="shared" si="0"/>
        <v/>
      </c>
      <c r="D48" s="88"/>
      <c r="E48" s="24"/>
      <c r="F48" s="8"/>
      <c r="G48" s="24"/>
      <c r="H48" s="92"/>
      <c r="I48" s="92"/>
      <c r="J48" s="33"/>
      <c r="K48" s="41">
        <f t="shared" si="13"/>
        <v>0</v>
      </c>
      <c r="L48" s="90" t="e">
        <f t="shared" si="12"/>
        <v>#VALUE!</v>
      </c>
      <c r="M48" s="91"/>
      <c r="N48" s="6" t="e">
        <f>IF(K48="","",(L48/K48)/LOOKUP(RIGHT($D$2,3),定数!$A$6:$A$13,定数!$B$6:$B$13))</f>
        <v>#VALUE!</v>
      </c>
      <c r="O48" s="24"/>
      <c r="P48" s="8"/>
      <c r="Q48" s="92"/>
      <c r="R48" s="92"/>
      <c r="S48" s="93" t="str">
        <f>IF(Q48="","",U48*N48*LOOKUP(RIGHT($D$2,3),定数!$A$6:$A$13,定数!$B$6:$B$13))</f>
        <v/>
      </c>
      <c r="T48" s="93"/>
      <c r="U48" s="94" t="str">
        <f t="shared" si="9"/>
        <v/>
      </c>
      <c r="V48" s="94"/>
      <c r="W48" t="str">
        <f t="shared" si="14"/>
        <v/>
      </c>
      <c r="X48" t="str">
        <f t="shared" si="3"/>
        <v/>
      </c>
      <c r="Y48" s="30" t="str">
        <f t="shared" si="10"/>
        <v/>
      </c>
      <c r="Z48" s="31" t="str">
        <f t="shared" si="11"/>
        <v/>
      </c>
      <c r="AA48" t="str">
        <f t="shared" si="4"/>
        <v/>
      </c>
      <c r="AB48" t="str">
        <f t="shared" si="5"/>
        <v/>
      </c>
    </row>
    <row r="49" spans="2:28" x14ac:dyDescent="0.2">
      <c r="B49" s="41">
        <f t="shared" si="6"/>
        <v>91</v>
      </c>
      <c r="C49" s="88" t="str">
        <f t="shared" si="0"/>
        <v/>
      </c>
      <c r="D49" s="88"/>
      <c r="E49" s="24"/>
      <c r="F49" s="8"/>
      <c r="G49" s="24"/>
      <c r="H49" s="92"/>
      <c r="I49" s="92"/>
      <c r="J49" s="33"/>
      <c r="K49" s="41">
        <f t="shared" si="13"/>
        <v>0</v>
      </c>
      <c r="L49" s="90" t="e">
        <f t="shared" si="12"/>
        <v>#VALUE!</v>
      </c>
      <c r="M49" s="91"/>
      <c r="N49" s="6" t="e">
        <f>IF(K49="","",(L49/K49)/LOOKUP(RIGHT($D$2,3),定数!$A$6:$A$13,定数!$B$6:$B$13))</f>
        <v>#VALUE!</v>
      </c>
      <c r="O49" s="24"/>
      <c r="P49" s="8"/>
      <c r="Q49" s="92"/>
      <c r="R49" s="92"/>
      <c r="S49" s="93" t="str">
        <f>IF(Q49="","",U49*N49*LOOKUP(RIGHT($D$2,3),定数!$A$6:$A$13,定数!$B$6:$B$13))</f>
        <v/>
      </c>
      <c r="T49" s="93"/>
      <c r="U49" s="94" t="str">
        <f t="shared" si="9"/>
        <v/>
      </c>
      <c r="V49" s="94"/>
      <c r="W49" t="str">
        <f t="shared" si="14"/>
        <v/>
      </c>
      <c r="X49" t="str">
        <f t="shared" si="3"/>
        <v/>
      </c>
      <c r="Y49" s="30" t="str">
        <f t="shared" si="10"/>
        <v/>
      </c>
      <c r="Z49" s="31" t="str">
        <f t="shared" si="11"/>
        <v/>
      </c>
      <c r="AA49" t="str">
        <f t="shared" si="4"/>
        <v/>
      </c>
      <c r="AB49" t="str">
        <f t="shared" si="5"/>
        <v/>
      </c>
    </row>
    <row r="50" spans="2:28" x14ac:dyDescent="0.2">
      <c r="B50" s="41">
        <f t="shared" si="6"/>
        <v>92</v>
      </c>
      <c r="C50" s="88" t="str">
        <f t="shared" si="0"/>
        <v/>
      </c>
      <c r="D50" s="88"/>
      <c r="E50" s="24"/>
      <c r="F50" s="8"/>
      <c r="G50" s="24"/>
      <c r="H50" s="92"/>
      <c r="I50" s="92"/>
      <c r="J50" s="33"/>
      <c r="K50" s="41">
        <f t="shared" si="13"/>
        <v>0</v>
      </c>
      <c r="L50" s="90" t="e">
        <f t="shared" si="12"/>
        <v>#VALUE!</v>
      </c>
      <c r="M50" s="91"/>
      <c r="N50" s="6" t="e">
        <f>IF(K50="","",(L50/K50)/LOOKUP(RIGHT($D$2,3),定数!$A$6:$A$13,定数!$B$6:$B$13))</f>
        <v>#VALUE!</v>
      </c>
      <c r="O50" s="24"/>
      <c r="P50" s="8"/>
      <c r="Q50" s="92"/>
      <c r="R50" s="92"/>
      <c r="S50" s="93" t="str">
        <f>IF(Q50="","",U50*N50*LOOKUP(RIGHT($D$2,3),定数!$A$6:$A$13,定数!$B$6:$B$13))</f>
        <v/>
      </c>
      <c r="T50" s="93"/>
      <c r="U50" s="94" t="str">
        <f t="shared" si="9"/>
        <v/>
      </c>
      <c r="V50" s="94"/>
      <c r="W50" t="str">
        <f t="shared" si="14"/>
        <v/>
      </c>
      <c r="X50" t="str">
        <f t="shared" si="3"/>
        <v/>
      </c>
      <c r="Y50" s="30" t="str">
        <f t="shared" si="10"/>
        <v/>
      </c>
      <c r="Z50" s="31" t="str">
        <f t="shared" si="11"/>
        <v/>
      </c>
      <c r="AA50" t="str">
        <f t="shared" si="4"/>
        <v/>
      </c>
      <c r="AB50" t="str">
        <f t="shared" si="5"/>
        <v/>
      </c>
    </row>
    <row r="51" spans="2:28" x14ac:dyDescent="0.2">
      <c r="B51" s="41">
        <f t="shared" si="6"/>
        <v>93</v>
      </c>
      <c r="C51" s="88" t="str">
        <f t="shared" si="0"/>
        <v/>
      </c>
      <c r="D51" s="88"/>
      <c r="E51" s="24"/>
      <c r="F51" s="8"/>
      <c r="G51" s="24"/>
      <c r="H51" s="92"/>
      <c r="I51" s="92"/>
      <c r="J51" s="33"/>
      <c r="K51" s="41">
        <f t="shared" si="13"/>
        <v>0</v>
      </c>
      <c r="L51" s="90" t="e">
        <f t="shared" si="12"/>
        <v>#VALUE!</v>
      </c>
      <c r="M51" s="91"/>
      <c r="N51" s="6" t="e">
        <f>IF(K51="","",(L51/K51)/LOOKUP(RIGHT($D$2,3),定数!$A$6:$A$13,定数!$B$6:$B$13))</f>
        <v>#VALUE!</v>
      </c>
      <c r="O51" s="24"/>
      <c r="P51" s="8"/>
      <c r="Q51" s="92"/>
      <c r="R51" s="92"/>
      <c r="S51" s="93" t="str">
        <f>IF(Q51="","",U51*N51*LOOKUP(RIGHT($D$2,3),定数!$A$6:$A$13,定数!$B$6:$B$13))</f>
        <v/>
      </c>
      <c r="T51" s="93"/>
      <c r="U51" s="94" t="str">
        <f t="shared" si="9"/>
        <v/>
      </c>
      <c r="V51" s="94"/>
      <c r="W51" t="str">
        <f t="shared" si="14"/>
        <v/>
      </c>
      <c r="X51" t="str">
        <f t="shared" si="3"/>
        <v/>
      </c>
      <c r="Y51" s="30" t="str">
        <f t="shared" si="10"/>
        <v/>
      </c>
      <c r="Z51" s="31" t="str">
        <f t="shared" si="11"/>
        <v/>
      </c>
      <c r="AA51" t="str">
        <f t="shared" si="4"/>
        <v/>
      </c>
      <c r="AB51" t="str">
        <f t="shared" si="5"/>
        <v/>
      </c>
    </row>
    <row r="52" spans="2:28" x14ac:dyDescent="0.2">
      <c r="B52" s="41">
        <f t="shared" si="6"/>
        <v>94</v>
      </c>
      <c r="C52" s="88" t="str">
        <f t="shared" si="0"/>
        <v/>
      </c>
      <c r="D52" s="88"/>
      <c r="E52" s="24"/>
      <c r="F52" s="8"/>
      <c r="G52" s="24"/>
      <c r="H52" s="92"/>
      <c r="I52" s="92"/>
      <c r="J52" s="33"/>
      <c r="K52" s="41">
        <f t="shared" si="13"/>
        <v>0</v>
      </c>
      <c r="L52" s="90" t="e">
        <f t="shared" si="12"/>
        <v>#VALUE!</v>
      </c>
      <c r="M52" s="91"/>
      <c r="N52" s="6" t="e">
        <f>IF(K52="","",(L52/K52)/LOOKUP(RIGHT($D$2,3),定数!$A$6:$A$13,定数!$B$6:$B$13))</f>
        <v>#VALUE!</v>
      </c>
      <c r="O52" s="24"/>
      <c r="P52" s="8"/>
      <c r="Q52" s="92"/>
      <c r="R52" s="92"/>
      <c r="S52" s="93" t="str">
        <f>IF(Q52="","",U52*N52*LOOKUP(RIGHT($D$2,3),定数!$A$6:$A$13,定数!$B$6:$B$13))</f>
        <v/>
      </c>
      <c r="T52" s="93"/>
      <c r="U52" s="94" t="str">
        <f t="shared" si="9"/>
        <v/>
      </c>
      <c r="V52" s="94"/>
      <c r="W52" t="str">
        <f t="shared" si="14"/>
        <v/>
      </c>
      <c r="X52" t="str">
        <f t="shared" si="3"/>
        <v/>
      </c>
      <c r="Y52" s="30" t="str">
        <f t="shared" si="10"/>
        <v/>
      </c>
      <c r="Z52" s="31" t="str">
        <f t="shared" si="11"/>
        <v/>
      </c>
      <c r="AA52" t="str">
        <f t="shared" si="4"/>
        <v/>
      </c>
      <c r="AB52" t="str">
        <f t="shared" si="5"/>
        <v/>
      </c>
    </row>
    <row r="53" spans="2:28" x14ac:dyDescent="0.2">
      <c r="B53" s="41">
        <f t="shared" si="6"/>
        <v>95</v>
      </c>
      <c r="C53" s="88" t="str">
        <f t="shared" si="0"/>
        <v/>
      </c>
      <c r="D53" s="88"/>
      <c r="E53" s="24"/>
      <c r="F53" s="8"/>
      <c r="G53" s="24"/>
      <c r="H53" s="92"/>
      <c r="I53" s="92"/>
      <c r="J53" s="33"/>
      <c r="K53" s="41">
        <f t="shared" si="13"/>
        <v>0</v>
      </c>
      <c r="L53" s="90" t="e">
        <f t="shared" si="12"/>
        <v>#VALUE!</v>
      </c>
      <c r="M53" s="91"/>
      <c r="N53" s="6" t="e">
        <f>IF(K53="","",(L53/K53)/LOOKUP(RIGHT($D$2,3),定数!$A$6:$A$13,定数!$B$6:$B$13))</f>
        <v>#VALUE!</v>
      </c>
      <c r="O53" s="24"/>
      <c r="P53" s="8"/>
      <c r="Q53" s="92"/>
      <c r="R53" s="92"/>
      <c r="S53" s="93" t="str">
        <f>IF(Q53="","",U53*N53*LOOKUP(RIGHT($D$2,3),定数!$A$6:$A$13,定数!$B$6:$B$13))</f>
        <v/>
      </c>
      <c r="T53" s="93"/>
      <c r="U53" s="94" t="str">
        <f t="shared" si="9"/>
        <v/>
      </c>
      <c r="V53" s="94"/>
      <c r="W53" t="str">
        <f t="shared" si="14"/>
        <v/>
      </c>
      <c r="X53" t="str">
        <f t="shared" si="3"/>
        <v/>
      </c>
      <c r="Y53" s="30" t="str">
        <f t="shared" si="10"/>
        <v/>
      </c>
      <c r="Z53" s="31" t="str">
        <f t="shared" si="11"/>
        <v/>
      </c>
      <c r="AA53" t="str">
        <f t="shared" si="4"/>
        <v/>
      </c>
      <c r="AB53" t="str">
        <f t="shared" si="5"/>
        <v/>
      </c>
    </row>
    <row r="54" spans="2:28" x14ac:dyDescent="0.2">
      <c r="B54" s="41">
        <f t="shared" si="6"/>
        <v>96</v>
      </c>
      <c r="C54" s="88" t="str">
        <f t="shared" si="0"/>
        <v/>
      </c>
      <c r="D54" s="88"/>
      <c r="E54" s="24"/>
      <c r="F54" s="8"/>
      <c r="G54" s="24"/>
      <c r="H54" s="92"/>
      <c r="I54" s="92"/>
      <c r="J54" s="33"/>
      <c r="K54" s="41">
        <f t="shared" si="13"/>
        <v>0</v>
      </c>
      <c r="L54" s="90" t="e">
        <f t="shared" si="12"/>
        <v>#VALUE!</v>
      </c>
      <c r="M54" s="91"/>
      <c r="N54" s="6" t="e">
        <f>IF(K54="","",(L54/K54)/LOOKUP(RIGHT($D$2,3),定数!$A$6:$A$13,定数!$B$6:$B$13))</f>
        <v>#VALUE!</v>
      </c>
      <c r="O54" s="24"/>
      <c r="P54" s="8"/>
      <c r="Q54" s="92"/>
      <c r="R54" s="92"/>
      <c r="S54" s="93" t="str">
        <f>IF(Q54="","",U54*N54*LOOKUP(RIGHT($D$2,3),定数!$A$6:$A$13,定数!$B$6:$B$13))</f>
        <v/>
      </c>
      <c r="T54" s="93"/>
      <c r="U54" s="94" t="str">
        <f t="shared" si="9"/>
        <v/>
      </c>
      <c r="V54" s="94"/>
      <c r="W54" t="str">
        <f t="shared" si="14"/>
        <v/>
      </c>
      <c r="X54" t="str">
        <f t="shared" si="3"/>
        <v/>
      </c>
      <c r="Y54" s="30" t="str">
        <f t="shared" si="10"/>
        <v/>
      </c>
      <c r="Z54" s="31" t="str">
        <f t="shared" si="11"/>
        <v/>
      </c>
      <c r="AA54" t="str">
        <f t="shared" si="4"/>
        <v/>
      </c>
      <c r="AB54" t="str">
        <f t="shared" si="5"/>
        <v/>
      </c>
    </row>
    <row r="55" spans="2:28" x14ac:dyDescent="0.2">
      <c r="B55" s="41">
        <f t="shared" si="6"/>
        <v>97</v>
      </c>
      <c r="C55" s="88" t="str">
        <f t="shared" si="0"/>
        <v/>
      </c>
      <c r="D55" s="88"/>
      <c r="E55" s="24"/>
      <c r="F55" s="8"/>
      <c r="G55" s="24"/>
      <c r="H55" s="92"/>
      <c r="I55" s="92"/>
      <c r="J55" s="33"/>
      <c r="K55" s="41">
        <f t="shared" si="13"/>
        <v>0</v>
      </c>
      <c r="L55" s="90" t="e">
        <f t="shared" si="12"/>
        <v>#VALUE!</v>
      </c>
      <c r="M55" s="91"/>
      <c r="N55" s="6" t="e">
        <f>IF(K55="","",(L55/K55)/LOOKUP(RIGHT($D$2,3),定数!$A$6:$A$13,定数!$B$6:$B$13))</f>
        <v>#VALUE!</v>
      </c>
      <c r="O55" s="24"/>
      <c r="P55" s="8"/>
      <c r="Q55" s="92"/>
      <c r="R55" s="92"/>
      <c r="S55" s="93" t="str">
        <f>IF(Q55="","",U55*N55*LOOKUP(RIGHT($D$2,3),定数!$A$6:$A$13,定数!$B$6:$B$13))</f>
        <v/>
      </c>
      <c r="T55" s="93"/>
      <c r="U55" s="94" t="str">
        <f t="shared" si="9"/>
        <v/>
      </c>
      <c r="V55" s="94"/>
      <c r="W55" t="str">
        <f t="shared" si="14"/>
        <v/>
      </c>
      <c r="X55" t="str">
        <f t="shared" si="3"/>
        <v/>
      </c>
      <c r="Y55" s="30" t="str">
        <f t="shared" si="10"/>
        <v/>
      </c>
      <c r="Z55" s="31" t="str">
        <f t="shared" si="11"/>
        <v/>
      </c>
      <c r="AA55" t="str">
        <f t="shared" si="4"/>
        <v/>
      </c>
      <c r="AB55" t="str">
        <f t="shared" si="5"/>
        <v/>
      </c>
    </row>
    <row r="56" spans="2:28" x14ac:dyDescent="0.2">
      <c r="B56" s="41">
        <f t="shared" si="6"/>
        <v>98</v>
      </c>
      <c r="C56" s="88" t="str">
        <f t="shared" si="0"/>
        <v/>
      </c>
      <c r="D56" s="88"/>
      <c r="E56" s="24"/>
      <c r="F56" s="8"/>
      <c r="G56" s="24"/>
      <c r="H56" s="92"/>
      <c r="I56" s="92"/>
      <c r="J56" s="33"/>
      <c r="K56" s="41">
        <f t="shared" si="13"/>
        <v>0</v>
      </c>
      <c r="L56" s="90" t="e">
        <f t="shared" si="12"/>
        <v>#VALUE!</v>
      </c>
      <c r="M56" s="91"/>
      <c r="N56" s="6" t="e">
        <f>IF(K56="","",(L56/K56)/LOOKUP(RIGHT($D$2,3),定数!$A$6:$A$13,定数!$B$6:$B$13))</f>
        <v>#VALUE!</v>
      </c>
      <c r="O56" s="24"/>
      <c r="P56" s="8"/>
      <c r="Q56" s="92"/>
      <c r="R56" s="92"/>
      <c r="S56" s="93" t="str">
        <f>IF(Q56="","",U56*N56*LOOKUP(RIGHT($D$2,3),定数!$A$6:$A$13,定数!$B$6:$B$13))</f>
        <v/>
      </c>
      <c r="T56" s="93"/>
      <c r="U56" s="94" t="str">
        <f t="shared" si="9"/>
        <v/>
      </c>
      <c r="V56" s="94"/>
      <c r="W56" t="str">
        <f t="shared" si="14"/>
        <v/>
      </c>
      <c r="X56" t="str">
        <f t="shared" si="3"/>
        <v/>
      </c>
      <c r="Y56" s="30" t="str">
        <f t="shared" si="10"/>
        <v/>
      </c>
      <c r="Z56" s="31" t="str">
        <f t="shared" si="11"/>
        <v/>
      </c>
      <c r="AA56" t="str">
        <f t="shared" si="4"/>
        <v/>
      </c>
      <c r="AB56" t="str">
        <f t="shared" si="5"/>
        <v/>
      </c>
    </row>
    <row r="57" spans="2:28" x14ac:dyDescent="0.2">
      <c r="B57" s="41">
        <f t="shared" si="6"/>
        <v>99</v>
      </c>
      <c r="C57" s="88" t="str">
        <f t="shared" si="0"/>
        <v/>
      </c>
      <c r="D57" s="88"/>
      <c r="E57" s="24"/>
      <c r="F57" s="8"/>
      <c r="G57" s="24"/>
      <c r="H57" s="92"/>
      <c r="I57" s="92"/>
      <c r="J57" s="33"/>
      <c r="K57" s="41">
        <f t="shared" si="13"/>
        <v>0</v>
      </c>
      <c r="L57" s="90" t="e">
        <f t="shared" si="12"/>
        <v>#VALUE!</v>
      </c>
      <c r="M57" s="91"/>
      <c r="N57" s="6" t="e">
        <f>IF(K57="","",(L57/K57)/LOOKUP(RIGHT($D$2,3),定数!$A$6:$A$13,定数!$B$6:$B$13))</f>
        <v>#VALUE!</v>
      </c>
      <c r="O57" s="24"/>
      <c r="P57" s="8"/>
      <c r="Q57" s="92"/>
      <c r="R57" s="92"/>
      <c r="S57" s="93" t="str">
        <f>IF(Q57="","",U57*N57*LOOKUP(RIGHT($D$2,3),定数!$A$6:$A$13,定数!$B$6:$B$13))</f>
        <v/>
      </c>
      <c r="T57" s="93"/>
      <c r="U57" s="94" t="str">
        <f t="shared" si="9"/>
        <v/>
      </c>
      <c r="V57" s="94"/>
      <c r="W57" t="str">
        <f t="shared" si="14"/>
        <v/>
      </c>
      <c r="X57" t="str">
        <f t="shared" si="3"/>
        <v/>
      </c>
      <c r="Y57" s="30" t="str">
        <f t="shared" si="10"/>
        <v/>
      </c>
      <c r="Z57" s="31" t="str">
        <f t="shared" si="11"/>
        <v/>
      </c>
      <c r="AA57" t="str">
        <f t="shared" si="4"/>
        <v/>
      </c>
      <c r="AB57" t="str">
        <f t="shared" si="5"/>
        <v/>
      </c>
    </row>
    <row r="58" spans="2:28" x14ac:dyDescent="0.2">
      <c r="B58" s="41">
        <f t="shared" si="6"/>
        <v>100</v>
      </c>
      <c r="C58" s="88" t="str">
        <f t="shared" si="0"/>
        <v/>
      </c>
      <c r="D58" s="88"/>
      <c r="E58" s="24"/>
      <c r="F58" s="8"/>
      <c r="G58" s="24"/>
      <c r="H58" s="92"/>
      <c r="I58" s="92"/>
      <c r="J58" s="33"/>
      <c r="K58" s="41">
        <f t="shared" si="13"/>
        <v>0</v>
      </c>
      <c r="L58" s="90" t="e">
        <f t="shared" si="12"/>
        <v>#VALUE!</v>
      </c>
      <c r="M58" s="91"/>
      <c r="N58" s="6" t="e">
        <f>IF(K58="","",(L58/K58)/LOOKUP(RIGHT($D$2,3),定数!$A$6:$A$13,定数!$B$6:$B$13))</f>
        <v>#VALUE!</v>
      </c>
      <c r="O58" s="24"/>
      <c r="P58" s="8"/>
      <c r="Q58" s="92"/>
      <c r="R58" s="92"/>
      <c r="S58" s="93" t="str">
        <f>IF(Q58="","",U58*N58*LOOKUP(RIGHT($D$2,3),定数!$A$6:$A$13,定数!$B$6:$B$13))</f>
        <v/>
      </c>
      <c r="T58" s="93"/>
      <c r="U58" s="94" t="str">
        <f t="shared" si="9"/>
        <v/>
      </c>
      <c r="V58" s="94"/>
      <c r="W58" t="str">
        <f t="shared" si="14"/>
        <v/>
      </c>
      <c r="X58" t="str">
        <f t="shared" si="3"/>
        <v/>
      </c>
      <c r="Y58" s="30" t="str">
        <f t="shared" si="10"/>
        <v/>
      </c>
      <c r="Z58" s="31" t="str">
        <f t="shared" si="11"/>
        <v/>
      </c>
      <c r="AA58" t="str">
        <f t="shared" si="4"/>
        <v/>
      </c>
      <c r="AB58" t="str">
        <f t="shared" si="5"/>
        <v/>
      </c>
    </row>
    <row r="59" spans="2:28" x14ac:dyDescent="0.2">
      <c r="B59" s="41">
        <f t="shared" si="6"/>
        <v>101</v>
      </c>
      <c r="C59" s="88" t="str">
        <f t="shared" si="0"/>
        <v/>
      </c>
      <c r="D59" s="88"/>
      <c r="E59" s="24"/>
      <c r="F59" s="8"/>
      <c r="G59" s="24"/>
      <c r="H59" s="92"/>
      <c r="I59" s="92"/>
      <c r="J59" s="33"/>
      <c r="K59" s="41">
        <f t="shared" si="13"/>
        <v>0</v>
      </c>
      <c r="L59" s="90" t="e">
        <f t="shared" si="12"/>
        <v>#VALUE!</v>
      </c>
      <c r="M59" s="91"/>
      <c r="N59" s="6" t="e">
        <f>IF(K59="","",(L59/K59)/LOOKUP(RIGHT($D$2,3),定数!$A$6:$A$13,定数!$B$6:$B$13))</f>
        <v>#VALUE!</v>
      </c>
      <c r="O59" s="24"/>
      <c r="P59" s="8"/>
      <c r="Q59" s="92"/>
      <c r="R59" s="92"/>
      <c r="S59" s="93" t="str">
        <f>IF(Q59="","",U59*N59*LOOKUP(RIGHT($D$2,3),定数!$A$6:$A$13,定数!$B$6:$B$13))</f>
        <v/>
      </c>
      <c r="T59" s="93"/>
      <c r="U59" s="94" t="str">
        <f t="shared" si="9"/>
        <v/>
      </c>
      <c r="V59" s="94"/>
      <c r="W59" t="str">
        <f t="shared" si="14"/>
        <v/>
      </c>
      <c r="X59" t="str">
        <f t="shared" si="3"/>
        <v/>
      </c>
      <c r="Y59" s="30" t="str">
        <f t="shared" si="10"/>
        <v/>
      </c>
      <c r="Z59" s="31" t="str">
        <f t="shared" si="11"/>
        <v/>
      </c>
      <c r="AA59" t="str">
        <f t="shared" si="4"/>
        <v/>
      </c>
      <c r="AB59" t="str">
        <f t="shared" si="5"/>
        <v/>
      </c>
    </row>
    <row r="60" spans="2:28" x14ac:dyDescent="0.2">
      <c r="B60" s="41">
        <f t="shared" si="6"/>
        <v>102</v>
      </c>
      <c r="C60" s="88" t="str">
        <f t="shared" si="0"/>
        <v/>
      </c>
      <c r="D60" s="88"/>
      <c r="E60" s="24"/>
      <c r="F60" s="8"/>
      <c r="G60" s="24"/>
      <c r="H60" s="92"/>
      <c r="I60" s="92"/>
      <c r="J60" s="33"/>
      <c r="K60" s="41">
        <f t="shared" si="13"/>
        <v>0</v>
      </c>
      <c r="L60" s="90" t="e">
        <f t="shared" si="12"/>
        <v>#VALUE!</v>
      </c>
      <c r="M60" s="91"/>
      <c r="N60" s="6" t="e">
        <f>IF(K60="","",(L60/K60)/LOOKUP(RIGHT($D$2,3),定数!$A$6:$A$13,定数!$B$6:$B$13))</f>
        <v>#VALUE!</v>
      </c>
      <c r="O60" s="24"/>
      <c r="P60" s="8"/>
      <c r="Q60" s="92"/>
      <c r="R60" s="92"/>
      <c r="S60" s="93" t="str">
        <f>IF(Q60="","",U60*N60*LOOKUP(RIGHT($D$2,3),定数!$A$6:$A$13,定数!$B$6:$B$13))</f>
        <v/>
      </c>
      <c r="T60" s="93"/>
      <c r="U60" s="94" t="str">
        <f t="shared" si="9"/>
        <v/>
      </c>
      <c r="V60" s="94"/>
      <c r="W60" t="str">
        <f t="shared" si="14"/>
        <v/>
      </c>
      <c r="X60" t="str">
        <f t="shared" si="3"/>
        <v/>
      </c>
      <c r="Y60" s="30" t="str">
        <f t="shared" si="10"/>
        <v/>
      </c>
      <c r="Z60" s="31" t="str">
        <f t="shared" si="11"/>
        <v/>
      </c>
      <c r="AA60" t="str">
        <f t="shared" si="4"/>
        <v/>
      </c>
      <c r="AB60" t="str">
        <f t="shared" si="5"/>
        <v/>
      </c>
    </row>
    <row r="61" spans="2:28" x14ac:dyDescent="0.2">
      <c r="B61" s="41">
        <f t="shared" si="6"/>
        <v>103</v>
      </c>
      <c r="C61" s="88" t="str">
        <f t="shared" si="0"/>
        <v/>
      </c>
      <c r="D61" s="88"/>
      <c r="E61" s="24"/>
      <c r="F61" s="8"/>
      <c r="G61" s="24"/>
      <c r="H61" s="92"/>
      <c r="I61" s="92"/>
      <c r="J61" s="33"/>
      <c r="K61" s="41">
        <f t="shared" si="13"/>
        <v>0</v>
      </c>
      <c r="L61" s="90" t="e">
        <f t="shared" si="12"/>
        <v>#VALUE!</v>
      </c>
      <c r="M61" s="91"/>
      <c r="N61" s="6" t="e">
        <f>IF(K61="","",(L61/K61)/LOOKUP(RIGHT($D$2,3),定数!$A$6:$A$13,定数!$B$6:$B$13))</f>
        <v>#VALUE!</v>
      </c>
      <c r="O61" s="24"/>
      <c r="P61" s="8"/>
      <c r="Q61" s="92"/>
      <c r="R61" s="92"/>
      <c r="S61" s="93" t="str">
        <f>IF(Q61="","",U61*N61*LOOKUP(RIGHT($D$2,3),定数!$A$6:$A$13,定数!$B$6:$B$13))</f>
        <v/>
      </c>
      <c r="T61" s="93"/>
      <c r="U61" s="94" t="str">
        <f t="shared" si="9"/>
        <v/>
      </c>
      <c r="V61" s="94"/>
      <c r="W61" t="str">
        <f t="shared" si="14"/>
        <v/>
      </c>
      <c r="X61" t="str">
        <f t="shared" si="3"/>
        <v/>
      </c>
      <c r="Y61" s="30" t="str">
        <f t="shared" si="10"/>
        <v/>
      </c>
      <c r="Z61" s="31" t="str">
        <f t="shared" si="11"/>
        <v/>
      </c>
      <c r="AA61" t="str">
        <f t="shared" si="4"/>
        <v/>
      </c>
      <c r="AB61" t="str">
        <f t="shared" si="5"/>
        <v/>
      </c>
    </row>
    <row r="62" spans="2:28" x14ac:dyDescent="0.2">
      <c r="B62" s="41">
        <f t="shared" si="6"/>
        <v>104</v>
      </c>
      <c r="C62" s="88" t="str">
        <f t="shared" si="0"/>
        <v/>
      </c>
      <c r="D62" s="88"/>
      <c r="E62" s="24"/>
      <c r="F62" s="8"/>
      <c r="G62" s="24"/>
      <c r="H62" s="92"/>
      <c r="I62" s="92"/>
      <c r="J62" s="33"/>
      <c r="K62" s="41">
        <f t="shared" si="13"/>
        <v>0</v>
      </c>
      <c r="L62" s="90" t="e">
        <f t="shared" si="12"/>
        <v>#VALUE!</v>
      </c>
      <c r="M62" s="91"/>
      <c r="N62" s="6" t="e">
        <f>IF(K62="","",(L62/K62)/LOOKUP(RIGHT($D$2,3),定数!$A$6:$A$13,定数!$B$6:$B$13))</f>
        <v>#VALUE!</v>
      </c>
      <c r="O62" s="24"/>
      <c r="P62" s="8"/>
      <c r="Q62" s="92"/>
      <c r="R62" s="92"/>
      <c r="S62" s="93" t="str">
        <f>IF(Q62="","",U62*N62*LOOKUP(RIGHT($D$2,3),定数!$A$6:$A$13,定数!$B$6:$B$13))</f>
        <v/>
      </c>
      <c r="T62" s="93"/>
      <c r="U62" s="94" t="str">
        <f t="shared" si="9"/>
        <v/>
      </c>
      <c r="V62" s="94"/>
      <c r="W62" t="str">
        <f t="shared" si="14"/>
        <v/>
      </c>
      <c r="X62" t="str">
        <f t="shared" si="3"/>
        <v/>
      </c>
      <c r="Y62" s="30" t="str">
        <f t="shared" si="10"/>
        <v/>
      </c>
      <c r="Z62" s="31" t="str">
        <f t="shared" si="11"/>
        <v/>
      </c>
      <c r="AA62" t="str">
        <f t="shared" si="4"/>
        <v/>
      </c>
      <c r="AB62" t="str">
        <f t="shared" si="5"/>
        <v/>
      </c>
    </row>
    <row r="63" spans="2:28" x14ac:dyDescent="0.2">
      <c r="B63" s="41">
        <f t="shared" si="6"/>
        <v>105</v>
      </c>
      <c r="C63" s="88" t="str">
        <f t="shared" si="0"/>
        <v/>
      </c>
      <c r="D63" s="88"/>
      <c r="E63" s="24"/>
      <c r="F63" s="8"/>
      <c r="G63" s="24"/>
      <c r="H63" s="92"/>
      <c r="I63" s="92"/>
      <c r="J63" s="33"/>
      <c r="K63" s="41">
        <f t="shared" si="13"/>
        <v>0</v>
      </c>
      <c r="L63" s="90" t="e">
        <f t="shared" si="12"/>
        <v>#VALUE!</v>
      </c>
      <c r="M63" s="91"/>
      <c r="N63" s="6" t="e">
        <f>IF(K63="","",(L63/K63)/LOOKUP(RIGHT($D$2,3),定数!$A$6:$A$13,定数!$B$6:$B$13))</f>
        <v>#VALUE!</v>
      </c>
      <c r="O63" s="24"/>
      <c r="P63" s="8"/>
      <c r="Q63" s="92"/>
      <c r="R63" s="92"/>
      <c r="S63" s="93" t="str">
        <f>IF(Q63="","",U63*N63*LOOKUP(RIGHT($D$2,3),定数!$A$6:$A$13,定数!$B$6:$B$13))</f>
        <v/>
      </c>
      <c r="T63" s="93"/>
      <c r="U63" s="94" t="str">
        <f t="shared" si="9"/>
        <v/>
      </c>
      <c r="V63" s="94"/>
      <c r="W63" t="str">
        <f t="shared" si="14"/>
        <v/>
      </c>
      <c r="X63" t="str">
        <f t="shared" si="3"/>
        <v/>
      </c>
      <c r="Y63" s="30" t="str">
        <f t="shared" si="10"/>
        <v/>
      </c>
      <c r="Z63" s="31" t="str">
        <f t="shared" si="11"/>
        <v/>
      </c>
      <c r="AA63" t="str">
        <f t="shared" si="4"/>
        <v/>
      </c>
      <c r="AB63" t="str">
        <f t="shared" si="5"/>
        <v/>
      </c>
    </row>
    <row r="64" spans="2:28" x14ac:dyDescent="0.2">
      <c r="B64" s="41">
        <f t="shared" si="6"/>
        <v>106</v>
      </c>
      <c r="C64" s="88" t="str">
        <f t="shared" si="0"/>
        <v/>
      </c>
      <c r="D64" s="88"/>
      <c r="E64" s="24"/>
      <c r="F64" s="8"/>
      <c r="G64" s="24"/>
      <c r="H64" s="92"/>
      <c r="I64" s="92"/>
      <c r="J64" s="33"/>
      <c r="K64" s="41">
        <f t="shared" si="13"/>
        <v>0</v>
      </c>
      <c r="L64" s="90" t="e">
        <f t="shared" si="12"/>
        <v>#VALUE!</v>
      </c>
      <c r="M64" s="91"/>
      <c r="N64" s="6" t="e">
        <f>IF(K64="","",(L64/K64)/LOOKUP(RIGHT($D$2,3),定数!$A$6:$A$13,定数!$B$6:$B$13))</f>
        <v>#VALUE!</v>
      </c>
      <c r="O64" s="24"/>
      <c r="P64" s="8"/>
      <c r="Q64" s="92"/>
      <c r="R64" s="92"/>
      <c r="S64" s="93" t="str">
        <f>IF(Q64="","",U64*N64*LOOKUP(RIGHT($D$2,3),定数!$A$6:$A$13,定数!$B$6:$B$13))</f>
        <v/>
      </c>
      <c r="T64" s="93"/>
      <c r="U64" s="94" t="str">
        <f t="shared" si="9"/>
        <v/>
      </c>
      <c r="V64" s="94"/>
      <c r="W64" t="str">
        <f t="shared" si="14"/>
        <v/>
      </c>
      <c r="X64" t="str">
        <f t="shared" si="3"/>
        <v/>
      </c>
      <c r="Y64" s="30" t="str">
        <f t="shared" si="10"/>
        <v/>
      </c>
      <c r="Z64" s="31" t="str">
        <f t="shared" si="11"/>
        <v/>
      </c>
      <c r="AA64" t="str">
        <f t="shared" si="4"/>
        <v/>
      </c>
      <c r="AB64" t="str">
        <f t="shared" si="5"/>
        <v/>
      </c>
    </row>
    <row r="65" spans="2:28" x14ac:dyDescent="0.2">
      <c r="B65" s="41">
        <f t="shared" si="6"/>
        <v>107</v>
      </c>
      <c r="C65" s="88" t="str">
        <f t="shared" si="0"/>
        <v/>
      </c>
      <c r="D65" s="88"/>
      <c r="E65" s="24"/>
      <c r="F65" s="8"/>
      <c r="G65" s="24"/>
      <c r="H65" s="92"/>
      <c r="I65" s="92"/>
      <c r="J65" s="33"/>
      <c r="K65" s="41">
        <f t="shared" si="13"/>
        <v>0</v>
      </c>
      <c r="L65" s="90" t="e">
        <f t="shared" si="12"/>
        <v>#VALUE!</v>
      </c>
      <c r="M65" s="91"/>
      <c r="N65" s="6" t="e">
        <f>IF(K65="","",(L65/K65)/LOOKUP(RIGHT($D$2,3),定数!$A$6:$A$13,定数!$B$6:$B$13))</f>
        <v>#VALUE!</v>
      </c>
      <c r="O65" s="24"/>
      <c r="P65" s="8"/>
      <c r="Q65" s="92"/>
      <c r="R65" s="92"/>
      <c r="S65" s="93" t="str">
        <f>IF(Q65="","",U65*N65*LOOKUP(RIGHT($D$2,3),定数!$A$6:$A$13,定数!$B$6:$B$13))</f>
        <v/>
      </c>
      <c r="T65" s="93"/>
      <c r="U65" s="94" t="str">
        <f t="shared" si="9"/>
        <v/>
      </c>
      <c r="V65" s="94"/>
      <c r="W65" t="str">
        <f t="shared" si="14"/>
        <v/>
      </c>
      <c r="X65" t="str">
        <f t="shared" si="3"/>
        <v/>
      </c>
      <c r="Y65" s="30" t="str">
        <f t="shared" si="10"/>
        <v/>
      </c>
      <c r="Z65" s="31" t="str">
        <f t="shared" si="11"/>
        <v/>
      </c>
      <c r="AA65" t="str">
        <f t="shared" si="4"/>
        <v/>
      </c>
      <c r="AB65" t="str">
        <f t="shared" si="5"/>
        <v/>
      </c>
    </row>
    <row r="66" spans="2:28" x14ac:dyDescent="0.2">
      <c r="B66" s="41">
        <f t="shared" si="6"/>
        <v>108</v>
      </c>
      <c r="C66" s="88" t="str">
        <f t="shared" si="0"/>
        <v/>
      </c>
      <c r="D66" s="88"/>
      <c r="E66" s="24"/>
      <c r="F66" s="8"/>
      <c r="G66" s="24"/>
      <c r="H66" s="92"/>
      <c r="I66" s="92"/>
      <c r="J66" s="33"/>
      <c r="K66" s="41">
        <f t="shared" si="13"/>
        <v>0</v>
      </c>
      <c r="L66" s="90" t="e">
        <f t="shared" si="12"/>
        <v>#VALUE!</v>
      </c>
      <c r="M66" s="91"/>
      <c r="N66" s="6" t="e">
        <f>IF(K66="","",(L66/K66)/LOOKUP(RIGHT($D$2,3),定数!$A$6:$A$13,定数!$B$6:$B$13))</f>
        <v>#VALUE!</v>
      </c>
      <c r="O66" s="24"/>
      <c r="P66" s="8"/>
      <c r="Q66" s="92"/>
      <c r="R66" s="92"/>
      <c r="S66" s="93" t="str">
        <f>IF(Q66="","",U66*N66*LOOKUP(RIGHT($D$2,3),定数!$A$6:$A$13,定数!$B$6:$B$13))</f>
        <v/>
      </c>
      <c r="T66" s="93"/>
      <c r="U66" s="94" t="str">
        <f t="shared" si="9"/>
        <v/>
      </c>
      <c r="V66" s="94"/>
      <c r="W66" t="str">
        <f t="shared" si="14"/>
        <v/>
      </c>
      <c r="X66" t="str">
        <f t="shared" si="3"/>
        <v/>
      </c>
      <c r="Y66" s="30" t="str">
        <f t="shared" si="10"/>
        <v/>
      </c>
      <c r="Z66" s="31" t="str">
        <f t="shared" si="11"/>
        <v/>
      </c>
      <c r="AA66" t="str">
        <f t="shared" si="4"/>
        <v/>
      </c>
      <c r="AB66" t="str">
        <f t="shared" si="5"/>
        <v/>
      </c>
    </row>
    <row r="67" spans="2:28" x14ac:dyDescent="0.2">
      <c r="B67" s="41">
        <f t="shared" si="6"/>
        <v>109</v>
      </c>
      <c r="C67" s="88" t="str">
        <f t="shared" si="0"/>
        <v/>
      </c>
      <c r="D67" s="88"/>
      <c r="E67" s="24"/>
      <c r="F67" s="8"/>
      <c r="G67" s="24"/>
      <c r="H67" s="92"/>
      <c r="I67" s="92"/>
      <c r="J67" s="33"/>
      <c r="K67" s="41">
        <f t="shared" si="13"/>
        <v>0</v>
      </c>
      <c r="L67" s="90" t="e">
        <f t="shared" si="12"/>
        <v>#VALUE!</v>
      </c>
      <c r="M67" s="91"/>
      <c r="N67" s="6" t="e">
        <f>IF(K67="","",(L67/K67)/LOOKUP(RIGHT($D$2,3),定数!$A$6:$A$13,定数!$B$6:$B$13))</f>
        <v>#VALUE!</v>
      </c>
      <c r="O67" s="24"/>
      <c r="P67" s="8"/>
      <c r="Q67" s="92"/>
      <c r="R67" s="92"/>
      <c r="S67" s="93" t="str">
        <f>IF(Q67="","",U67*N67*LOOKUP(RIGHT($D$2,3),定数!$A$6:$A$13,定数!$B$6:$B$13))</f>
        <v/>
      </c>
      <c r="T67" s="93"/>
      <c r="U67" s="94" t="str">
        <f t="shared" si="9"/>
        <v/>
      </c>
      <c r="V67" s="94"/>
      <c r="W67" t="str">
        <f t="shared" si="14"/>
        <v/>
      </c>
      <c r="X67" t="str">
        <f t="shared" si="3"/>
        <v/>
      </c>
      <c r="Y67" s="30" t="str">
        <f t="shared" si="10"/>
        <v/>
      </c>
      <c r="Z67" s="31" t="str">
        <f t="shared" si="11"/>
        <v/>
      </c>
      <c r="AA67" t="str">
        <f t="shared" si="4"/>
        <v/>
      </c>
      <c r="AB67" t="str">
        <f t="shared" si="5"/>
        <v/>
      </c>
    </row>
    <row r="68" spans="2:28" x14ac:dyDescent="0.2">
      <c r="B68" s="41">
        <f t="shared" si="6"/>
        <v>110</v>
      </c>
      <c r="C68" s="88" t="str">
        <f t="shared" si="0"/>
        <v/>
      </c>
      <c r="D68" s="88"/>
      <c r="E68" s="24"/>
      <c r="F68" s="8"/>
      <c r="G68" s="24"/>
      <c r="H68" s="92"/>
      <c r="I68" s="92"/>
      <c r="J68" s="33"/>
      <c r="K68" s="41">
        <f t="shared" si="13"/>
        <v>0</v>
      </c>
      <c r="L68" s="90" t="e">
        <f t="shared" si="12"/>
        <v>#VALUE!</v>
      </c>
      <c r="M68" s="91"/>
      <c r="N68" s="6" t="e">
        <f>IF(K68="","",(L68/K68)/LOOKUP(RIGHT($D$2,3),定数!$A$6:$A$13,定数!$B$6:$B$13))</f>
        <v>#VALUE!</v>
      </c>
      <c r="O68" s="24"/>
      <c r="P68" s="8"/>
      <c r="Q68" s="92"/>
      <c r="R68" s="92"/>
      <c r="S68" s="93" t="str">
        <f>IF(Q68="","",U68*N68*LOOKUP(RIGHT($D$2,3),定数!$A$6:$A$13,定数!$B$6:$B$13))</f>
        <v/>
      </c>
      <c r="T68" s="93"/>
      <c r="U68" s="94" t="str">
        <f t="shared" si="9"/>
        <v/>
      </c>
      <c r="V68" s="94"/>
      <c r="W68" t="str">
        <f t="shared" si="14"/>
        <v/>
      </c>
      <c r="X68" t="str">
        <f t="shared" si="3"/>
        <v/>
      </c>
      <c r="Y68" s="30" t="str">
        <f t="shared" si="10"/>
        <v/>
      </c>
      <c r="Z68" s="31" t="str">
        <f t="shared" si="11"/>
        <v/>
      </c>
      <c r="AA68" t="str">
        <f t="shared" si="4"/>
        <v/>
      </c>
      <c r="AB68" t="str">
        <f t="shared" si="5"/>
        <v/>
      </c>
    </row>
    <row r="69" spans="2:28" x14ac:dyDescent="0.2">
      <c r="B69" s="41">
        <f t="shared" si="6"/>
        <v>111</v>
      </c>
      <c r="C69" s="88" t="str">
        <f t="shared" si="0"/>
        <v/>
      </c>
      <c r="D69" s="88"/>
      <c r="E69" s="24"/>
      <c r="F69" s="8"/>
      <c r="G69" s="24"/>
      <c r="H69" s="92"/>
      <c r="I69" s="92"/>
      <c r="J69" s="33"/>
      <c r="K69" s="41">
        <f t="shared" si="13"/>
        <v>0</v>
      </c>
      <c r="L69" s="90" t="e">
        <f t="shared" si="12"/>
        <v>#VALUE!</v>
      </c>
      <c r="M69" s="91"/>
      <c r="N69" s="6" t="e">
        <f>IF(K69="","",(L69/K69)/LOOKUP(RIGHT($D$2,3),定数!$A$6:$A$13,定数!$B$6:$B$13))</f>
        <v>#VALUE!</v>
      </c>
      <c r="O69" s="24"/>
      <c r="P69" s="8"/>
      <c r="Q69" s="92"/>
      <c r="R69" s="92"/>
      <c r="S69" s="93" t="str">
        <f>IF(Q69="","",U69*N69*LOOKUP(RIGHT($D$2,3),定数!$A$6:$A$13,定数!$B$6:$B$13))</f>
        <v/>
      </c>
      <c r="T69" s="93"/>
      <c r="U69" s="94" t="str">
        <f t="shared" si="9"/>
        <v/>
      </c>
      <c r="V69" s="94"/>
      <c r="W69" t="str">
        <f t="shared" si="14"/>
        <v/>
      </c>
      <c r="X69" t="str">
        <f t="shared" si="3"/>
        <v/>
      </c>
      <c r="Y69" s="30" t="str">
        <f t="shared" si="10"/>
        <v/>
      </c>
      <c r="Z69" s="31" t="str">
        <f t="shared" si="11"/>
        <v/>
      </c>
      <c r="AA69" t="str">
        <f t="shared" si="4"/>
        <v/>
      </c>
      <c r="AB69" t="str">
        <f t="shared" si="5"/>
        <v/>
      </c>
    </row>
    <row r="70" spans="2:28" x14ac:dyDescent="0.2">
      <c r="B70" s="41">
        <f t="shared" si="6"/>
        <v>112</v>
      </c>
      <c r="C70" s="88" t="str">
        <f t="shared" si="0"/>
        <v/>
      </c>
      <c r="D70" s="88"/>
      <c r="E70" s="24"/>
      <c r="F70" s="8"/>
      <c r="G70" s="24"/>
      <c r="H70" s="92"/>
      <c r="I70" s="92"/>
      <c r="J70" s="33"/>
      <c r="K70" s="41">
        <f t="shared" si="13"/>
        <v>0</v>
      </c>
      <c r="L70" s="90" t="e">
        <f t="shared" si="12"/>
        <v>#VALUE!</v>
      </c>
      <c r="M70" s="91"/>
      <c r="N70" s="6" t="e">
        <f>IF(K70="","",(L70/K70)/LOOKUP(RIGHT($D$2,3),定数!$A$6:$A$13,定数!$B$6:$B$13))</f>
        <v>#VALUE!</v>
      </c>
      <c r="O70" s="24"/>
      <c r="P70" s="8"/>
      <c r="Q70" s="92"/>
      <c r="R70" s="92"/>
      <c r="S70" s="93" t="str">
        <f>IF(Q70="","",U70*N70*LOOKUP(RIGHT($D$2,3),定数!$A$6:$A$13,定数!$B$6:$B$13))</f>
        <v/>
      </c>
      <c r="T70" s="93"/>
      <c r="U70" s="94" t="str">
        <f t="shared" si="9"/>
        <v/>
      </c>
      <c r="V70" s="94"/>
      <c r="W70" t="str">
        <f t="shared" si="14"/>
        <v/>
      </c>
      <c r="X70" t="str">
        <f t="shared" si="3"/>
        <v/>
      </c>
      <c r="Y70" s="30" t="str">
        <f t="shared" si="10"/>
        <v/>
      </c>
      <c r="Z70" s="31" t="str">
        <f t="shared" si="11"/>
        <v/>
      </c>
      <c r="AA70" t="str">
        <f t="shared" si="4"/>
        <v/>
      </c>
      <c r="AB70" t="str">
        <f t="shared" si="5"/>
        <v/>
      </c>
    </row>
    <row r="71" spans="2:28" x14ac:dyDescent="0.2">
      <c r="B71" s="41">
        <f t="shared" si="6"/>
        <v>113</v>
      </c>
      <c r="C71" s="88" t="str">
        <f t="shared" si="0"/>
        <v/>
      </c>
      <c r="D71" s="88"/>
      <c r="E71" s="24"/>
      <c r="F71" s="8"/>
      <c r="G71" s="24"/>
      <c r="H71" s="92"/>
      <c r="I71" s="92"/>
      <c r="J71" s="33"/>
      <c r="K71" s="41">
        <f t="shared" si="13"/>
        <v>0</v>
      </c>
      <c r="L71" s="90" t="e">
        <f t="shared" si="12"/>
        <v>#VALUE!</v>
      </c>
      <c r="M71" s="91"/>
      <c r="N71" s="6" t="e">
        <f>IF(K71="","",(L71/K71)/LOOKUP(RIGHT($D$2,3),定数!$A$6:$A$13,定数!$B$6:$B$13))</f>
        <v>#VALUE!</v>
      </c>
      <c r="O71" s="24"/>
      <c r="P71" s="8"/>
      <c r="Q71" s="92"/>
      <c r="R71" s="92"/>
      <c r="S71" s="93" t="str">
        <f>IF(Q71="","",U71*N71*LOOKUP(RIGHT($D$2,3),定数!$A$6:$A$13,定数!$B$6:$B$13))</f>
        <v/>
      </c>
      <c r="T71" s="93"/>
      <c r="U71" s="94" t="str">
        <f t="shared" si="9"/>
        <v/>
      </c>
      <c r="V71" s="94"/>
      <c r="W71" t="str">
        <f t="shared" si="14"/>
        <v/>
      </c>
      <c r="X71" t="str">
        <f t="shared" si="3"/>
        <v/>
      </c>
      <c r="Y71" s="30" t="str">
        <f t="shared" si="10"/>
        <v/>
      </c>
      <c r="Z71" s="31" t="str">
        <f t="shared" si="11"/>
        <v/>
      </c>
      <c r="AA71" t="str">
        <f t="shared" si="4"/>
        <v/>
      </c>
      <c r="AB71" t="str">
        <f t="shared" si="5"/>
        <v/>
      </c>
    </row>
    <row r="72" spans="2:28" x14ac:dyDescent="0.2">
      <c r="B72" s="41">
        <f t="shared" si="6"/>
        <v>114</v>
      </c>
      <c r="C72" s="88" t="str">
        <f t="shared" si="0"/>
        <v/>
      </c>
      <c r="D72" s="88"/>
      <c r="E72" s="24"/>
      <c r="F72" s="8"/>
      <c r="G72" s="24"/>
      <c r="H72" s="92"/>
      <c r="I72" s="92"/>
      <c r="J72" s="33"/>
      <c r="K72" s="41">
        <f t="shared" si="13"/>
        <v>0</v>
      </c>
      <c r="L72" s="90" t="e">
        <f t="shared" si="12"/>
        <v>#VALUE!</v>
      </c>
      <c r="M72" s="91"/>
      <c r="N72" s="6" t="e">
        <f>IF(K72="","",(L72/K72)/LOOKUP(RIGHT($D$2,3),定数!$A$6:$A$13,定数!$B$6:$B$13))</f>
        <v>#VALUE!</v>
      </c>
      <c r="O72" s="24"/>
      <c r="P72" s="8"/>
      <c r="Q72" s="92"/>
      <c r="R72" s="92"/>
      <c r="S72" s="93" t="str">
        <f>IF(Q72="","",U72*N72*LOOKUP(RIGHT($D$2,3),定数!$A$6:$A$13,定数!$B$6:$B$13))</f>
        <v/>
      </c>
      <c r="T72" s="93"/>
      <c r="U72" s="94" t="str">
        <f t="shared" si="9"/>
        <v/>
      </c>
      <c r="V72" s="94"/>
      <c r="W72" t="str">
        <f t="shared" si="14"/>
        <v/>
      </c>
      <c r="X72" t="str">
        <f t="shared" si="3"/>
        <v/>
      </c>
      <c r="Y72" s="30" t="str">
        <f t="shared" si="10"/>
        <v/>
      </c>
      <c r="Z72" s="31" t="str">
        <f t="shared" si="11"/>
        <v/>
      </c>
      <c r="AA72" t="str">
        <f t="shared" si="4"/>
        <v/>
      </c>
      <c r="AB72" t="str">
        <f t="shared" si="5"/>
        <v/>
      </c>
    </row>
    <row r="73" spans="2:28" x14ac:dyDescent="0.2">
      <c r="B73" s="41">
        <f t="shared" si="6"/>
        <v>115</v>
      </c>
      <c r="C73" s="88" t="str">
        <f t="shared" si="0"/>
        <v/>
      </c>
      <c r="D73" s="88"/>
      <c r="E73" s="24"/>
      <c r="F73" s="8"/>
      <c r="G73" s="24"/>
      <c r="H73" s="92"/>
      <c r="I73" s="92"/>
      <c r="J73" s="33"/>
      <c r="K73" s="41">
        <f t="shared" si="13"/>
        <v>0</v>
      </c>
      <c r="L73" s="90" t="e">
        <f t="shared" si="12"/>
        <v>#VALUE!</v>
      </c>
      <c r="M73" s="91"/>
      <c r="N73" s="6" t="e">
        <f>IF(K73="","",(L73/K73)/LOOKUP(RIGHT($D$2,3),定数!$A$6:$A$13,定数!$B$6:$B$13))</f>
        <v>#VALUE!</v>
      </c>
      <c r="O73" s="24"/>
      <c r="P73" s="8"/>
      <c r="Q73" s="92"/>
      <c r="R73" s="92"/>
      <c r="S73" s="93" t="str">
        <f>IF(Q73="","",U73*N73*LOOKUP(RIGHT($D$2,3),定数!$A$6:$A$13,定数!$B$6:$B$13))</f>
        <v/>
      </c>
      <c r="T73" s="93"/>
      <c r="U73" s="94" t="str">
        <f t="shared" si="9"/>
        <v/>
      </c>
      <c r="V73" s="94"/>
      <c r="W73" t="str">
        <f t="shared" si="14"/>
        <v/>
      </c>
      <c r="X73" t="str">
        <f t="shared" si="3"/>
        <v/>
      </c>
      <c r="Y73" s="30" t="str">
        <f t="shared" si="10"/>
        <v/>
      </c>
      <c r="Z73" s="31" t="str">
        <f t="shared" si="11"/>
        <v/>
      </c>
      <c r="AA73" t="str">
        <f t="shared" si="4"/>
        <v/>
      </c>
      <c r="AB73" t="str">
        <f t="shared" si="5"/>
        <v/>
      </c>
    </row>
    <row r="74" spans="2:28" x14ac:dyDescent="0.2">
      <c r="B74" s="41">
        <f t="shared" si="6"/>
        <v>116</v>
      </c>
      <c r="C74" s="88" t="str">
        <f t="shared" ref="C74:C108" si="15">IF(S73="","",C73+S73)</f>
        <v/>
      </c>
      <c r="D74" s="88"/>
      <c r="E74" s="24"/>
      <c r="F74" s="8"/>
      <c r="G74" s="24"/>
      <c r="H74" s="92"/>
      <c r="I74" s="92"/>
      <c r="J74" s="33"/>
      <c r="K74" s="41">
        <f t="shared" si="13"/>
        <v>0</v>
      </c>
      <c r="L74" s="90" t="e">
        <f t="shared" si="12"/>
        <v>#VALUE!</v>
      </c>
      <c r="M74" s="91"/>
      <c r="N74" s="6" t="e">
        <f>IF(K74="","",(L74/K74)/LOOKUP(RIGHT($D$2,3),定数!$A$6:$A$13,定数!$B$6:$B$13))</f>
        <v>#VALUE!</v>
      </c>
      <c r="O74" s="24"/>
      <c r="P74" s="8"/>
      <c r="Q74" s="92"/>
      <c r="R74" s="92"/>
      <c r="S74" s="93" t="str">
        <f>IF(Q74="","",U74*N74*LOOKUP(RIGHT($D$2,3),定数!$A$6:$A$13,定数!$B$6:$B$13))</f>
        <v/>
      </c>
      <c r="T74" s="93"/>
      <c r="U74" s="94" t="str">
        <f t="shared" si="9"/>
        <v/>
      </c>
      <c r="V74" s="94"/>
      <c r="W74" t="str">
        <f t="shared" si="14"/>
        <v/>
      </c>
      <c r="X74" t="str">
        <f t="shared" si="14"/>
        <v/>
      </c>
      <c r="Y74" s="30" t="str">
        <f t="shared" si="10"/>
        <v/>
      </c>
      <c r="Z74" s="31" t="str">
        <f t="shared" si="11"/>
        <v/>
      </c>
      <c r="AA74" t="str">
        <f t="shared" ref="AA74:AA108" si="16">IF(S74&gt;0,S74,"")</f>
        <v/>
      </c>
      <c r="AB74" t="str">
        <f t="shared" ref="AB74:AB108" si="17">IF(S74&lt;0,S74,"")</f>
        <v/>
      </c>
    </row>
    <row r="75" spans="2:28" x14ac:dyDescent="0.2">
      <c r="B75" s="41">
        <f t="shared" ref="B75:B108" si="18">B74+1</f>
        <v>117</v>
      </c>
      <c r="C75" s="88" t="str">
        <f t="shared" si="15"/>
        <v/>
      </c>
      <c r="D75" s="88"/>
      <c r="E75" s="24"/>
      <c r="F75" s="8"/>
      <c r="G75" s="24"/>
      <c r="H75" s="92"/>
      <c r="I75" s="92"/>
      <c r="J75" s="33"/>
      <c r="K75" s="41">
        <f t="shared" si="13"/>
        <v>0</v>
      </c>
      <c r="L75" s="90" t="e">
        <f t="shared" ref="L75:L108" si="19">IF(K75="","",C75*0.03)</f>
        <v>#VALUE!</v>
      </c>
      <c r="M75" s="91"/>
      <c r="N75" s="6" t="e">
        <f>IF(K75="","",(L75/K75)/LOOKUP(RIGHT($D$2,3),定数!$A$6:$A$13,定数!$B$6:$B$13))</f>
        <v>#VALUE!</v>
      </c>
      <c r="O75" s="24"/>
      <c r="P75" s="8"/>
      <c r="Q75" s="92"/>
      <c r="R75" s="92"/>
      <c r="S75" s="93" t="str">
        <f>IF(Q75="","",U75*N75*LOOKUP(RIGHT($D$2,3),定数!$A$6:$A$13,定数!$B$6:$B$13))</f>
        <v/>
      </c>
      <c r="T75" s="93"/>
      <c r="U75" s="94" t="str">
        <f t="shared" si="9"/>
        <v/>
      </c>
      <c r="V75" s="94"/>
      <c r="W75" t="str">
        <f t="shared" ref="W75:X90" si="20">IF(T75&lt;&gt;"",IF(T75&lt;0,1+W74,0),"")</f>
        <v/>
      </c>
      <c r="X75" t="str">
        <f t="shared" si="20"/>
        <v/>
      </c>
      <c r="Y75" s="30" t="str">
        <f t="shared" si="10"/>
        <v/>
      </c>
      <c r="Z75" s="31" t="str">
        <f t="shared" si="11"/>
        <v/>
      </c>
      <c r="AA75" t="str">
        <f t="shared" si="16"/>
        <v/>
      </c>
      <c r="AB75" t="str">
        <f t="shared" si="17"/>
        <v/>
      </c>
    </row>
    <row r="76" spans="2:28" x14ac:dyDescent="0.2">
      <c r="B76" s="41">
        <f t="shared" si="18"/>
        <v>118</v>
      </c>
      <c r="C76" s="88" t="str">
        <f t="shared" si="15"/>
        <v/>
      </c>
      <c r="D76" s="88"/>
      <c r="E76" s="24"/>
      <c r="F76" s="8"/>
      <c r="G76" s="24"/>
      <c r="H76" s="92"/>
      <c r="I76" s="92"/>
      <c r="J76" s="33"/>
      <c r="K76" s="41">
        <f t="shared" si="13"/>
        <v>0</v>
      </c>
      <c r="L76" s="90" t="e">
        <f t="shared" si="19"/>
        <v>#VALUE!</v>
      </c>
      <c r="M76" s="91"/>
      <c r="N76" s="6" t="e">
        <f>IF(K76="","",(L76/K76)/LOOKUP(RIGHT($D$2,3),定数!$A$6:$A$13,定数!$B$6:$B$13))</f>
        <v>#VALUE!</v>
      </c>
      <c r="O76" s="24"/>
      <c r="P76" s="8"/>
      <c r="Q76" s="92"/>
      <c r="R76" s="92"/>
      <c r="S76" s="93" t="str">
        <f>IF(Q76="","",U76*N76*LOOKUP(RIGHT($D$2,3),定数!$A$6:$A$13,定数!$B$6:$B$13))</f>
        <v/>
      </c>
      <c r="T76" s="93"/>
      <c r="U76" s="94" t="str">
        <f t="shared" ref="U76:U108" si="21">IF(Q76="","",IF(G76="買",(Q76-H76),(H76-Q76))*IF(RIGHT($D$2,3)="JPY",100,10000))</f>
        <v/>
      </c>
      <c r="V76" s="94"/>
      <c r="W76" t="str">
        <f t="shared" si="20"/>
        <v/>
      </c>
      <c r="X76" t="str">
        <f t="shared" si="20"/>
        <v/>
      </c>
      <c r="Y76" s="30" t="str">
        <f t="shared" ref="Y76:Y108" si="22">IF(C76&lt;&gt;"",MAX(Y75,C76),"")</f>
        <v/>
      </c>
      <c r="Z76" s="31" t="str">
        <f t="shared" ref="Z76:Z108" si="23">IF(Y76&lt;&gt;"",1-(C76/Y76),"")</f>
        <v/>
      </c>
      <c r="AA76" t="str">
        <f t="shared" si="16"/>
        <v/>
      </c>
      <c r="AB76" t="str">
        <f t="shared" si="17"/>
        <v/>
      </c>
    </row>
    <row r="77" spans="2:28" x14ac:dyDescent="0.2">
      <c r="B77" s="41">
        <f t="shared" si="18"/>
        <v>119</v>
      </c>
      <c r="C77" s="88" t="str">
        <f t="shared" si="15"/>
        <v/>
      </c>
      <c r="D77" s="88"/>
      <c r="E77" s="24"/>
      <c r="F77" s="8"/>
      <c r="G77" s="24"/>
      <c r="H77" s="92"/>
      <c r="I77" s="92"/>
      <c r="J77" s="33"/>
      <c r="K77" s="41">
        <f t="shared" si="13"/>
        <v>0</v>
      </c>
      <c r="L77" s="90" t="e">
        <f t="shared" si="19"/>
        <v>#VALUE!</v>
      </c>
      <c r="M77" s="91"/>
      <c r="N77" s="6" t="e">
        <f>IF(K77="","",(L77/K77)/LOOKUP(RIGHT($D$2,3),定数!$A$6:$A$13,定数!$B$6:$B$13))</f>
        <v>#VALUE!</v>
      </c>
      <c r="O77" s="24"/>
      <c r="P77" s="8"/>
      <c r="Q77" s="92"/>
      <c r="R77" s="92"/>
      <c r="S77" s="93" t="str">
        <f>IF(Q77="","",U77*N77*LOOKUP(RIGHT($D$2,3),定数!$A$6:$A$13,定数!$B$6:$B$13))</f>
        <v/>
      </c>
      <c r="T77" s="93"/>
      <c r="U77" s="94" t="str">
        <f t="shared" si="21"/>
        <v/>
      </c>
      <c r="V77" s="94"/>
      <c r="W77" t="str">
        <f t="shared" si="20"/>
        <v/>
      </c>
      <c r="X77" t="str">
        <f t="shared" si="20"/>
        <v/>
      </c>
      <c r="Y77" s="30" t="str">
        <f t="shared" si="22"/>
        <v/>
      </c>
      <c r="Z77" s="31" t="str">
        <f t="shared" si="23"/>
        <v/>
      </c>
      <c r="AA77" t="str">
        <f t="shared" si="16"/>
        <v/>
      </c>
      <c r="AB77" t="str">
        <f t="shared" si="17"/>
        <v/>
      </c>
    </row>
    <row r="78" spans="2:28" x14ac:dyDescent="0.2">
      <c r="B78" s="41">
        <f t="shared" si="18"/>
        <v>120</v>
      </c>
      <c r="C78" s="88" t="str">
        <f t="shared" si="15"/>
        <v/>
      </c>
      <c r="D78" s="88"/>
      <c r="E78" s="24"/>
      <c r="F78" s="8"/>
      <c r="G78" s="24"/>
      <c r="H78" s="92"/>
      <c r="I78" s="92"/>
      <c r="J78" s="33"/>
      <c r="K78" s="41">
        <f t="shared" si="13"/>
        <v>0</v>
      </c>
      <c r="L78" s="90" t="e">
        <f t="shared" si="19"/>
        <v>#VALUE!</v>
      </c>
      <c r="M78" s="91"/>
      <c r="N78" s="6" t="e">
        <f>IF(K78="","",(L78/K78)/LOOKUP(RIGHT($D$2,3),定数!$A$6:$A$13,定数!$B$6:$B$13))</f>
        <v>#VALUE!</v>
      </c>
      <c r="O78" s="24"/>
      <c r="P78" s="8"/>
      <c r="Q78" s="92"/>
      <c r="R78" s="92"/>
      <c r="S78" s="93" t="str">
        <f>IF(Q78="","",U78*N78*LOOKUP(RIGHT($D$2,3),定数!$A$6:$A$13,定数!$B$6:$B$13))</f>
        <v/>
      </c>
      <c r="T78" s="93"/>
      <c r="U78" s="94" t="str">
        <f t="shared" si="21"/>
        <v/>
      </c>
      <c r="V78" s="94"/>
      <c r="W78" t="str">
        <f t="shared" si="20"/>
        <v/>
      </c>
      <c r="X78" t="str">
        <f t="shared" si="20"/>
        <v/>
      </c>
      <c r="Y78" s="30" t="str">
        <f t="shared" si="22"/>
        <v/>
      </c>
      <c r="Z78" s="31" t="str">
        <f t="shared" si="23"/>
        <v/>
      </c>
      <c r="AA78" t="str">
        <f t="shared" si="16"/>
        <v/>
      </c>
      <c r="AB78" t="str">
        <f t="shared" si="17"/>
        <v/>
      </c>
    </row>
    <row r="79" spans="2:28" x14ac:dyDescent="0.2">
      <c r="B79" s="41">
        <f t="shared" si="18"/>
        <v>121</v>
      </c>
      <c r="C79" s="88" t="str">
        <f t="shared" si="15"/>
        <v/>
      </c>
      <c r="D79" s="88"/>
      <c r="E79" s="24"/>
      <c r="F79" s="8"/>
      <c r="G79" s="24"/>
      <c r="H79" s="92"/>
      <c r="I79" s="92"/>
      <c r="J79" s="33"/>
      <c r="K79" s="41">
        <f t="shared" si="13"/>
        <v>0</v>
      </c>
      <c r="L79" s="90" t="e">
        <f t="shared" si="19"/>
        <v>#VALUE!</v>
      </c>
      <c r="M79" s="91"/>
      <c r="N79" s="6" t="e">
        <f>IF(K79="","",(L79/K79)/LOOKUP(RIGHT($D$2,3),定数!$A$6:$A$13,定数!$B$6:$B$13))</f>
        <v>#VALUE!</v>
      </c>
      <c r="O79" s="24"/>
      <c r="P79" s="8"/>
      <c r="Q79" s="92"/>
      <c r="R79" s="92"/>
      <c r="S79" s="93" t="str">
        <f>IF(Q79="","",U79*N79*LOOKUP(RIGHT($D$2,3),定数!$A$6:$A$13,定数!$B$6:$B$13))</f>
        <v/>
      </c>
      <c r="T79" s="93"/>
      <c r="U79" s="94" t="str">
        <f t="shared" si="21"/>
        <v/>
      </c>
      <c r="V79" s="94"/>
      <c r="W79" t="str">
        <f t="shared" si="20"/>
        <v/>
      </c>
      <c r="X79" t="str">
        <f t="shared" si="20"/>
        <v/>
      </c>
      <c r="Y79" s="30" t="str">
        <f t="shared" si="22"/>
        <v/>
      </c>
      <c r="Z79" s="31" t="str">
        <f t="shared" si="23"/>
        <v/>
      </c>
      <c r="AA79" t="str">
        <f t="shared" si="16"/>
        <v/>
      </c>
      <c r="AB79" t="str">
        <f t="shared" si="17"/>
        <v/>
      </c>
    </row>
    <row r="80" spans="2:28" x14ac:dyDescent="0.2">
      <c r="B80" s="41">
        <f t="shared" si="18"/>
        <v>122</v>
      </c>
      <c r="C80" s="88" t="str">
        <f t="shared" si="15"/>
        <v/>
      </c>
      <c r="D80" s="88"/>
      <c r="E80" s="24"/>
      <c r="F80" s="8"/>
      <c r="G80" s="24"/>
      <c r="H80" s="92"/>
      <c r="I80" s="92"/>
      <c r="J80" s="33"/>
      <c r="K80" s="41">
        <f t="shared" si="13"/>
        <v>0</v>
      </c>
      <c r="L80" s="90" t="e">
        <f t="shared" si="19"/>
        <v>#VALUE!</v>
      </c>
      <c r="M80" s="91"/>
      <c r="N80" s="6" t="e">
        <f>IF(K80="","",(L80/K80)/LOOKUP(RIGHT($D$2,3),定数!$A$6:$A$13,定数!$B$6:$B$13))</f>
        <v>#VALUE!</v>
      </c>
      <c r="O80" s="24"/>
      <c r="P80" s="8"/>
      <c r="Q80" s="92"/>
      <c r="R80" s="92"/>
      <c r="S80" s="93" t="str">
        <f>IF(Q80="","",U80*N80*LOOKUP(RIGHT($D$2,3),定数!$A$6:$A$13,定数!$B$6:$B$13))</f>
        <v/>
      </c>
      <c r="T80" s="93"/>
      <c r="U80" s="94" t="str">
        <f t="shared" si="21"/>
        <v/>
      </c>
      <c r="V80" s="94"/>
      <c r="W80" t="str">
        <f t="shared" si="20"/>
        <v/>
      </c>
      <c r="X80" t="str">
        <f t="shared" si="20"/>
        <v/>
      </c>
      <c r="Y80" s="30" t="str">
        <f t="shared" si="22"/>
        <v/>
      </c>
      <c r="Z80" s="31" t="str">
        <f t="shared" si="23"/>
        <v/>
      </c>
      <c r="AA80" t="str">
        <f t="shared" si="16"/>
        <v/>
      </c>
      <c r="AB80" t="str">
        <f t="shared" si="17"/>
        <v/>
      </c>
    </row>
    <row r="81" spans="2:28" x14ac:dyDescent="0.2">
      <c r="B81" s="41">
        <f t="shared" si="18"/>
        <v>123</v>
      </c>
      <c r="C81" s="88" t="str">
        <f t="shared" si="15"/>
        <v/>
      </c>
      <c r="D81" s="88"/>
      <c r="E81" s="24"/>
      <c r="F81" s="8"/>
      <c r="G81" s="24"/>
      <c r="H81" s="92"/>
      <c r="I81" s="92"/>
      <c r="J81" s="33"/>
      <c r="K81" s="41">
        <f t="shared" si="13"/>
        <v>0</v>
      </c>
      <c r="L81" s="90" t="e">
        <f t="shared" si="19"/>
        <v>#VALUE!</v>
      </c>
      <c r="M81" s="91"/>
      <c r="N81" s="6" t="e">
        <f>IF(K81="","",(L81/K81)/LOOKUP(RIGHT($D$2,3),定数!$A$6:$A$13,定数!$B$6:$B$13))</f>
        <v>#VALUE!</v>
      </c>
      <c r="O81" s="24"/>
      <c r="P81" s="8"/>
      <c r="Q81" s="92"/>
      <c r="R81" s="92"/>
      <c r="S81" s="93" t="str">
        <f>IF(Q81="","",U81*N81*LOOKUP(RIGHT($D$2,3),定数!$A$6:$A$13,定数!$B$6:$B$13))</f>
        <v/>
      </c>
      <c r="T81" s="93"/>
      <c r="U81" s="94" t="str">
        <f t="shared" si="21"/>
        <v/>
      </c>
      <c r="V81" s="94"/>
      <c r="W81" t="str">
        <f t="shared" si="20"/>
        <v/>
      </c>
      <c r="X81" t="str">
        <f t="shared" si="20"/>
        <v/>
      </c>
      <c r="Y81" s="30" t="str">
        <f t="shared" si="22"/>
        <v/>
      </c>
      <c r="Z81" s="31" t="str">
        <f t="shared" si="23"/>
        <v/>
      </c>
      <c r="AA81" t="str">
        <f t="shared" si="16"/>
        <v/>
      </c>
      <c r="AB81" t="str">
        <f t="shared" si="17"/>
        <v/>
      </c>
    </row>
    <row r="82" spans="2:28" x14ac:dyDescent="0.2">
      <c r="B82" s="41">
        <f t="shared" si="18"/>
        <v>124</v>
      </c>
      <c r="C82" s="88" t="str">
        <f t="shared" si="15"/>
        <v/>
      </c>
      <c r="D82" s="88"/>
      <c r="E82" s="24"/>
      <c r="F82" s="8"/>
      <c r="G82" s="24"/>
      <c r="H82" s="92"/>
      <c r="I82" s="92"/>
      <c r="J82" s="33"/>
      <c r="K82" s="41">
        <f t="shared" si="13"/>
        <v>0</v>
      </c>
      <c r="L82" s="90" t="e">
        <f t="shared" si="19"/>
        <v>#VALUE!</v>
      </c>
      <c r="M82" s="91"/>
      <c r="N82" s="6" t="e">
        <f>IF(K82="","",(L82/K82)/LOOKUP(RIGHT($D$2,3),定数!$A$6:$A$13,定数!$B$6:$B$13))</f>
        <v>#VALUE!</v>
      </c>
      <c r="O82" s="24"/>
      <c r="P82" s="8"/>
      <c r="Q82" s="92"/>
      <c r="R82" s="92"/>
      <c r="S82" s="93" t="str">
        <f>IF(Q82="","",U82*N82*LOOKUP(RIGHT($D$2,3),定数!$A$6:$A$13,定数!$B$6:$B$13))</f>
        <v/>
      </c>
      <c r="T82" s="93"/>
      <c r="U82" s="94" t="str">
        <f t="shared" si="21"/>
        <v/>
      </c>
      <c r="V82" s="94"/>
      <c r="W82" t="str">
        <f t="shared" si="20"/>
        <v/>
      </c>
      <c r="X82" t="str">
        <f t="shared" si="20"/>
        <v/>
      </c>
      <c r="Y82" s="30" t="str">
        <f t="shared" si="22"/>
        <v/>
      </c>
      <c r="Z82" s="31" t="str">
        <f t="shared" si="23"/>
        <v/>
      </c>
      <c r="AA82" t="str">
        <f t="shared" si="16"/>
        <v/>
      </c>
      <c r="AB82" t="str">
        <f t="shared" si="17"/>
        <v/>
      </c>
    </row>
    <row r="83" spans="2:28" x14ac:dyDescent="0.2">
      <c r="B83" s="41">
        <f t="shared" si="18"/>
        <v>125</v>
      </c>
      <c r="C83" s="88" t="str">
        <f t="shared" si="15"/>
        <v/>
      </c>
      <c r="D83" s="88"/>
      <c r="E83" s="24"/>
      <c r="F83" s="8"/>
      <c r="G83" s="24"/>
      <c r="H83" s="92"/>
      <c r="I83" s="92"/>
      <c r="J83" s="33"/>
      <c r="K83" s="41">
        <f t="shared" ref="K83:K108" si="24">(H83-J83)*10000</f>
        <v>0</v>
      </c>
      <c r="L83" s="90" t="e">
        <f t="shared" si="19"/>
        <v>#VALUE!</v>
      </c>
      <c r="M83" s="91"/>
      <c r="N83" s="6" t="e">
        <f>IF(K83="","",(L83/K83)/LOOKUP(RIGHT($D$2,3),定数!$A$6:$A$13,定数!$B$6:$B$13))</f>
        <v>#VALUE!</v>
      </c>
      <c r="O83" s="24"/>
      <c r="P83" s="8"/>
      <c r="Q83" s="92"/>
      <c r="R83" s="92"/>
      <c r="S83" s="93" t="str">
        <f>IF(Q83="","",U83*N83*LOOKUP(RIGHT($D$2,3),定数!$A$6:$A$13,定数!$B$6:$B$13))</f>
        <v/>
      </c>
      <c r="T83" s="93"/>
      <c r="U83" s="94" t="str">
        <f t="shared" si="21"/>
        <v/>
      </c>
      <c r="V83" s="94"/>
      <c r="W83" t="str">
        <f t="shared" si="20"/>
        <v/>
      </c>
      <c r="X83" t="str">
        <f t="shared" si="20"/>
        <v/>
      </c>
      <c r="Y83" s="30" t="str">
        <f t="shared" si="22"/>
        <v/>
      </c>
      <c r="Z83" s="31" t="str">
        <f t="shared" si="23"/>
        <v/>
      </c>
      <c r="AA83" t="str">
        <f t="shared" si="16"/>
        <v/>
      </c>
      <c r="AB83" t="str">
        <f t="shared" si="17"/>
        <v/>
      </c>
    </row>
    <row r="84" spans="2:28" x14ac:dyDescent="0.2">
      <c r="B84" s="41">
        <f t="shared" si="18"/>
        <v>126</v>
      </c>
      <c r="C84" s="88" t="str">
        <f t="shared" si="15"/>
        <v/>
      </c>
      <c r="D84" s="88"/>
      <c r="E84" s="24"/>
      <c r="F84" s="8"/>
      <c r="G84" s="24"/>
      <c r="H84" s="92"/>
      <c r="I84" s="92"/>
      <c r="J84" s="33"/>
      <c r="K84" s="41">
        <f t="shared" si="24"/>
        <v>0</v>
      </c>
      <c r="L84" s="90" t="e">
        <f t="shared" si="19"/>
        <v>#VALUE!</v>
      </c>
      <c r="M84" s="91"/>
      <c r="N84" s="6" t="e">
        <f>IF(K84="","",(L84/K84)/LOOKUP(RIGHT($D$2,3),定数!$A$6:$A$13,定数!$B$6:$B$13))</f>
        <v>#VALUE!</v>
      </c>
      <c r="O84" s="24"/>
      <c r="P84" s="8"/>
      <c r="Q84" s="92"/>
      <c r="R84" s="92"/>
      <c r="S84" s="93" t="str">
        <f>IF(Q84="","",U84*N84*LOOKUP(RIGHT($D$2,3),定数!$A$6:$A$13,定数!$B$6:$B$13))</f>
        <v/>
      </c>
      <c r="T84" s="93"/>
      <c r="U84" s="94" t="str">
        <f t="shared" si="21"/>
        <v/>
      </c>
      <c r="V84" s="94"/>
      <c r="W84" t="str">
        <f t="shared" si="20"/>
        <v/>
      </c>
      <c r="X84" t="str">
        <f t="shared" si="20"/>
        <v/>
      </c>
      <c r="Y84" s="30" t="str">
        <f t="shared" si="22"/>
        <v/>
      </c>
      <c r="Z84" s="31" t="str">
        <f t="shared" si="23"/>
        <v/>
      </c>
      <c r="AA84" t="str">
        <f t="shared" si="16"/>
        <v/>
      </c>
      <c r="AB84" t="str">
        <f t="shared" si="17"/>
        <v/>
      </c>
    </row>
    <row r="85" spans="2:28" x14ac:dyDescent="0.2">
      <c r="B85" s="41">
        <f t="shared" si="18"/>
        <v>127</v>
      </c>
      <c r="C85" s="88" t="str">
        <f t="shared" si="15"/>
        <v/>
      </c>
      <c r="D85" s="88"/>
      <c r="E85" s="24"/>
      <c r="F85" s="8"/>
      <c r="G85" s="24"/>
      <c r="H85" s="92"/>
      <c r="I85" s="92"/>
      <c r="J85" s="33"/>
      <c r="K85" s="41">
        <f t="shared" si="24"/>
        <v>0</v>
      </c>
      <c r="L85" s="90" t="e">
        <f t="shared" si="19"/>
        <v>#VALUE!</v>
      </c>
      <c r="M85" s="91"/>
      <c r="N85" s="6" t="e">
        <f>IF(K85="","",(L85/K85)/LOOKUP(RIGHT($D$2,3),定数!$A$6:$A$13,定数!$B$6:$B$13))</f>
        <v>#VALUE!</v>
      </c>
      <c r="O85" s="24"/>
      <c r="P85" s="8"/>
      <c r="Q85" s="92"/>
      <c r="R85" s="92"/>
      <c r="S85" s="93" t="str">
        <f>IF(Q85="","",U85*N85*LOOKUP(RIGHT($D$2,3),定数!$A$6:$A$13,定数!$B$6:$B$13))</f>
        <v/>
      </c>
      <c r="T85" s="93"/>
      <c r="U85" s="94" t="str">
        <f t="shared" si="21"/>
        <v/>
      </c>
      <c r="V85" s="94"/>
      <c r="W85" t="str">
        <f t="shared" si="20"/>
        <v/>
      </c>
      <c r="X85" t="str">
        <f t="shared" si="20"/>
        <v/>
      </c>
      <c r="Y85" s="30" t="str">
        <f t="shared" si="22"/>
        <v/>
      </c>
      <c r="Z85" s="31" t="str">
        <f t="shared" si="23"/>
        <v/>
      </c>
      <c r="AA85" t="str">
        <f t="shared" si="16"/>
        <v/>
      </c>
      <c r="AB85" t="str">
        <f t="shared" si="17"/>
        <v/>
      </c>
    </row>
    <row r="86" spans="2:28" x14ac:dyDescent="0.2">
      <c r="B86" s="41">
        <f t="shared" si="18"/>
        <v>128</v>
      </c>
      <c r="C86" s="88" t="str">
        <f t="shared" si="15"/>
        <v/>
      </c>
      <c r="D86" s="88"/>
      <c r="E86" s="24"/>
      <c r="F86" s="8"/>
      <c r="G86" s="24"/>
      <c r="H86" s="92"/>
      <c r="I86" s="92"/>
      <c r="J86" s="33"/>
      <c r="K86" s="41">
        <f t="shared" si="24"/>
        <v>0</v>
      </c>
      <c r="L86" s="90" t="e">
        <f t="shared" si="19"/>
        <v>#VALUE!</v>
      </c>
      <c r="M86" s="91"/>
      <c r="N86" s="6" t="e">
        <f>IF(K86="","",(L86/K86)/LOOKUP(RIGHT($D$2,3),定数!$A$6:$A$13,定数!$B$6:$B$13))</f>
        <v>#VALUE!</v>
      </c>
      <c r="O86" s="24"/>
      <c r="P86" s="8"/>
      <c r="Q86" s="92"/>
      <c r="R86" s="92"/>
      <c r="S86" s="93" t="str">
        <f>IF(Q86="","",U86*N86*LOOKUP(RIGHT($D$2,3),定数!$A$6:$A$13,定数!$B$6:$B$13))</f>
        <v/>
      </c>
      <c r="T86" s="93"/>
      <c r="U86" s="94" t="str">
        <f t="shared" si="21"/>
        <v/>
      </c>
      <c r="V86" s="94"/>
      <c r="W86" t="str">
        <f t="shared" si="20"/>
        <v/>
      </c>
      <c r="X86" t="str">
        <f t="shared" si="20"/>
        <v/>
      </c>
      <c r="Y86" s="30" t="str">
        <f t="shared" si="22"/>
        <v/>
      </c>
      <c r="Z86" s="31" t="str">
        <f t="shared" si="23"/>
        <v/>
      </c>
      <c r="AA86" t="str">
        <f t="shared" si="16"/>
        <v/>
      </c>
      <c r="AB86" t="str">
        <f t="shared" si="17"/>
        <v/>
      </c>
    </row>
    <row r="87" spans="2:28" x14ac:dyDescent="0.2">
      <c r="B87" s="41">
        <f t="shared" si="18"/>
        <v>129</v>
      </c>
      <c r="C87" s="88" t="str">
        <f t="shared" si="15"/>
        <v/>
      </c>
      <c r="D87" s="88"/>
      <c r="E87" s="24"/>
      <c r="F87" s="8"/>
      <c r="G87" s="24"/>
      <c r="H87" s="92"/>
      <c r="I87" s="92"/>
      <c r="J87" s="33"/>
      <c r="K87" s="41">
        <f t="shared" si="24"/>
        <v>0</v>
      </c>
      <c r="L87" s="90" t="e">
        <f t="shared" si="19"/>
        <v>#VALUE!</v>
      </c>
      <c r="M87" s="91"/>
      <c r="N87" s="6" t="e">
        <f>IF(K87="","",(L87/K87)/LOOKUP(RIGHT($D$2,3),定数!$A$6:$A$13,定数!$B$6:$B$13))</f>
        <v>#VALUE!</v>
      </c>
      <c r="O87" s="24"/>
      <c r="P87" s="8"/>
      <c r="Q87" s="92"/>
      <c r="R87" s="92"/>
      <c r="S87" s="93" t="str">
        <f>IF(Q87="","",U87*N87*LOOKUP(RIGHT($D$2,3),定数!$A$6:$A$13,定数!$B$6:$B$13))</f>
        <v/>
      </c>
      <c r="T87" s="93"/>
      <c r="U87" s="94" t="str">
        <f t="shared" si="21"/>
        <v/>
      </c>
      <c r="V87" s="94"/>
      <c r="W87" t="str">
        <f t="shared" si="20"/>
        <v/>
      </c>
      <c r="X87" t="str">
        <f t="shared" si="20"/>
        <v/>
      </c>
      <c r="Y87" s="30" t="str">
        <f t="shared" si="22"/>
        <v/>
      </c>
      <c r="Z87" s="31" t="str">
        <f t="shared" si="23"/>
        <v/>
      </c>
      <c r="AA87" t="str">
        <f t="shared" si="16"/>
        <v/>
      </c>
      <c r="AB87" t="str">
        <f t="shared" si="17"/>
        <v/>
      </c>
    </row>
    <row r="88" spans="2:28" x14ac:dyDescent="0.2">
      <c r="B88" s="41">
        <f t="shared" si="18"/>
        <v>130</v>
      </c>
      <c r="C88" s="88" t="str">
        <f t="shared" si="15"/>
        <v/>
      </c>
      <c r="D88" s="88"/>
      <c r="E88" s="24"/>
      <c r="F88" s="8"/>
      <c r="G88" s="24"/>
      <c r="H88" s="92"/>
      <c r="I88" s="92"/>
      <c r="J88" s="33"/>
      <c r="K88" s="41">
        <f t="shared" si="24"/>
        <v>0</v>
      </c>
      <c r="L88" s="90" t="e">
        <f t="shared" si="19"/>
        <v>#VALUE!</v>
      </c>
      <c r="M88" s="91"/>
      <c r="N88" s="6" t="e">
        <f>IF(K88="","",(L88/K88)/LOOKUP(RIGHT($D$2,3),定数!$A$6:$A$13,定数!$B$6:$B$13))</f>
        <v>#VALUE!</v>
      </c>
      <c r="O88" s="24"/>
      <c r="P88" s="8"/>
      <c r="Q88" s="92"/>
      <c r="R88" s="92"/>
      <c r="S88" s="93" t="str">
        <f>IF(Q88="","",U88*N88*LOOKUP(RIGHT($D$2,3),定数!$A$6:$A$13,定数!$B$6:$B$13))</f>
        <v/>
      </c>
      <c r="T88" s="93"/>
      <c r="U88" s="94" t="str">
        <f t="shared" si="21"/>
        <v/>
      </c>
      <c r="V88" s="94"/>
      <c r="W88" t="str">
        <f t="shared" si="20"/>
        <v/>
      </c>
      <c r="X88" t="str">
        <f t="shared" si="20"/>
        <v/>
      </c>
      <c r="Y88" s="30" t="str">
        <f t="shared" si="22"/>
        <v/>
      </c>
      <c r="Z88" s="31" t="str">
        <f t="shared" si="23"/>
        <v/>
      </c>
      <c r="AA88" t="str">
        <f t="shared" si="16"/>
        <v/>
      </c>
      <c r="AB88" t="str">
        <f t="shared" si="17"/>
        <v/>
      </c>
    </row>
    <row r="89" spans="2:28" x14ac:dyDescent="0.2">
      <c r="B89" s="41">
        <f t="shared" si="18"/>
        <v>131</v>
      </c>
      <c r="C89" s="88" t="str">
        <f t="shared" si="15"/>
        <v/>
      </c>
      <c r="D89" s="88"/>
      <c r="E89" s="24"/>
      <c r="F89" s="8"/>
      <c r="G89" s="24"/>
      <c r="H89" s="92"/>
      <c r="I89" s="92"/>
      <c r="J89" s="33"/>
      <c r="K89" s="41">
        <f t="shared" si="24"/>
        <v>0</v>
      </c>
      <c r="L89" s="90" t="e">
        <f t="shared" si="19"/>
        <v>#VALUE!</v>
      </c>
      <c r="M89" s="91"/>
      <c r="N89" s="6" t="e">
        <f>IF(K89="","",(L89/K89)/LOOKUP(RIGHT($D$2,3),定数!$A$6:$A$13,定数!$B$6:$B$13))</f>
        <v>#VALUE!</v>
      </c>
      <c r="O89" s="24"/>
      <c r="P89" s="8"/>
      <c r="Q89" s="92"/>
      <c r="R89" s="92"/>
      <c r="S89" s="93" t="str">
        <f>IF(Q89="","",U89*N89*LOOKUP(RIGHT($D$2,3),定数!$A$6:$A$13,定数!$B$6:$B$13))</f>
        <v/>
      </c>
      <c r="T89" s="93"/>
      <c r="U89" s="94" t="str">
        <f t="shared" si="21"/>
        <v/>
      </c>
      <c r="V89" s="94"/>
      <c r="W89" t="str">
        <f t="shared" si="20"/>
        <v/>
      </c>
      <c r="X89" t="str">
        <f t="shared" si="20"/>
        <v/>
      </c>
      <c r="Y89" s="30" t="str">
        <f t="shared" si="22"/>
        <v/>
      </c>
      <c r="Z89" s="31" t="str">
        <f t="shared" si="23"/>
        <v/>
      </c>
      <c r="AA89" t="str">
        <f t="shared" si="16"/>
        <v/>
      </c>
      <c r="AB89" t="str">
        <f t="shared" si="17"/>
        <v/>
      </c>
    </row>
    <row r="90" spans="2:28" x14ac:dyDescent="0.2">
      <c r="B90" s="41">
        <f t="shared" si="18"/>
        <v>132</v>
      </c>
      <c r="C90" s="88" t="str">
        <f t="shared" si="15"/>
        <v/>
      </c>
      <c r="D90" s="88"/>
      <c r="E90" s="24"/>
      <c r="F90" s="8"/>
      <c r="G90" s="24"/>
      <c r="H90" s="92"/>
      <c r="I90" s="92"/>
      <c r="J90" s="33"/>
      <c r="K90" s="41">
        <f t="shared" si="24"/>
        <v>0</v>
      </c>
      <c r="L90" s="90" t="e">
        <f t="shared" si="19"/>
        <v>#VALUE!</v>
      </c>
      <c r="M90" s="91"/>
      <c r="N90" s="6" t="e">
        <f>IF(K90="","",(L90/K90)/LOOKUP(RIGHT($D$2,3),定数!$A$6:$A$13,定数!$B$6:$B$13))</f>
        <v>#VALUE!</v>
      </c>
      <c r="O90" s="24"/>
      <c r="P90" s="8"/>
      <c r="Q90" s="92"/>
      <c r="R90" s="92"/>
      <c r="S90" s="93" t="str">
        <f>IF(Q90="","",U90*N90*LOOKUP(RIGHT($D$2,3),定数!$A$6:$A$13,定数!$B$6:$B$13))</f>
        <v/>
      </c>
      <c r="T90" s="93"/>
      <c r="U90" s="94" t="str">
        <f t="shared" si="21"/>
        <v/>
      </c>
      <c r="V90" s="94"/>
      <c r="W90" t="str">
        <f t="shared" si="20"/>
        <v/>
      </c>
      <c r="X90" t="str">
        <f t="shared" si="20"/>
        <v/>
      </c>
      <c r="Y90" s="30" t="str">
        <f t="shared" si="22"/>
        <v/>
      </c>
      <c r="Z90" s="31" t="str">
        <f t="shared" si="23"/>
        <v/>
      </c>
      <c r="AA90" t="str">
        <f t="shared" si="16"/>
        <v/>
      </c>
      <c r="AB90" t="str">
        <f t="shared" si="17"/>
        <v/>
      </c>
    </row>
    <row r="91" spans="2:28" x14ac:dyDescent="0.2">
      <c r="B91" s="41">
        <f t="shared" si="18"/>
        <v>133</v>
      </c>
      <c r="C91" s="88" t="str">
        <f t="shared" si="15"/>
        <v/>
      </c>
      <c r="D91" s="88"/>
      <c r="E91" s="24"/>
      <c r="F91" s="8"/>
      <c r="G91" s="24"/>
      <c r="H91" s="92"/>
      <c r="I91" s="92"/>
      <c r="J91" s="33"/>
      <c r="K91" s="41">
        <f t="shared" si="24"/>
        <v>0</v>
      </c>
      <c r="L91" s="90" t="e">
        <f t="shared" si="19"/>
        <v>#VALUE!</v>
      </c>
      <c r="M91" s="91"/>
      <c r="N91" s="6" t="e">
        <f>IF(K91="","",(L91/K91)/LOOKUP(RIGHT($D$2,3),定数!$A$6:$A$13,定数!$B$6:$B$13))</f>
        <v>#VALUE!</v>
      </c>
      <c r="O91" s="24"/>
      <c r="P91" s="8"/>
      <c r="Q91" s="92"/>
      <c r="R91" s="92"/>
      <c r="S91" s="93" t="str">
        <f>IF(Q91="","",U91*N91*LOOKUP(RIGHT($D$2,3),定数!$A$6:$A$13,定数!$B$6:$B$13))</f>
        <v/>
      </c>
      <c r="T91" s="93"/>
      <c r="U91" s="94" t="str">
        <f t="shared" si="21"/>
        <v/>
      </c>
      <c r="V91" s="94"/>
      <c r="W91" t="str">
        <f t="shared" ref="W91:X106" si="25">IF(T91&lt;&gt;"",IF(T91&lt;0,1+W90,0),"")</f>
        <v/>
      </c>
      <c r="X91" t="str">
        <f t="shared" si="25"/>
        <v/>
      </c>
      <c r="Y91" s="30" t="str">
        <f t="shared" si="22"/>
        <v/>
      </c>
      <c r="Z91" s="31" t="str">
        <f t="shared" si="23"/>
        <v/>
      </c>
      <c r="AA91" t="str">
        <f t="shared" si="16"/>
        <v/>
      </c>
      <c r="AB91" t="str">
        <f t="shared" si="17"/>
        <v/>
      </c>
    </row>
    <row r="92" spans="2:28" x14ac:dyDescent="0.2">
      <c r="B92" s="41">
        <f t="shared" si="18"/>
        <v>134</v>
      </c>
      <c r="C92" s="88" t="str">
        <f t="shared" si="15"/>
        <v/>
      </c>
      <c r="D92" s="88"/>
      <c r="E92" s="24"/>
      <c r="F92" s="8"/>
      <c r="G92" s="24"/>
      <c r="H92" s="92"/>
      <c r="I92" s="92"/>
      <c r="J92" s="33"/>
      <c r="K92" s="41">
        <f t="shared" si="24"/>
        <v>0</v>
      </c>
      <c r="L92" s="90" t="e">
        <f t="shared" si="19"/>
        <v>#VALUE!</v>
      </c>
      <c r="M92" s="91"/>
      <c r="N92" s="6" t="e">
        <f>IF(K92="","",(L92/K92)/LOOKUP(RIGHT($D$2,3),定数!$A$6:$A$13,定数!$B$6:$B$13))</f>
        <v>#VALUE!</v>
      </c>
      <c r="O92" s="24"/>
      <c r="P92" s="8"/>
      <c r="Q92" s="92"/>
      <c r="R92" s="92"/>
      <c r="S92" s="93" t="str">
        <f>IF(Q92="","",U92*N92*LOOKUP(RIGHT($D$2,3),定数!$A$6:$A$13,定数!$B$6:$B$13))</f>
        <v/>
      </c>
      <c r="T92" s="93"/>
      <c r="U92" s="94" t="str">
        <f t="shared" si="21"/>
        <v/>
      </c>
      <c r="V92" s="94"/>
      <c r="W92" t="str">
        <f t="shared" si="25"/>
        <v/>
      </c>
      <c r="X92" t="str">
        <f t="shared" si="25"/>
        <v/>
      </c>
      <c r="Y92" s="30" t="str">
        <f t="shared" si="22"/>
        <v/>
      </c>
      <c r="Z92" s="31" t="str">
        <f t="shared" si="23"/>
        <v/>
      </c>
      <c r="AA92" t="str">
        <f t="shared" si="16"/>
        <v/>
      </c>
      <c r="AB92" t="str">
        <f t="shared" si="17"/>
        <v/>
      </c>
    </row>
    <row r="93" spans="2:28" x14ac:dyDescent="0.2">
      <c r="B93" s="41">
        <f t="shared" si="18"/>
        <v>135</v>
      </c>
      <c r="C93" s="88" t="str">
        <f t="shared" si="15"/>
        <v/>
      </c>
      <c r="D93" s="88"/>
      <c r="E93" s="24"/>
      <c r="F93" s="8"/>
      <c r="G93" s="24"/>
      <c r="H93" s="92"/>
      <c r="I93" s="92"/>
      <c r="J93" s="33"/>
      <c r="K93" s="41">
        <f t="shared" si="24"/>
        <v>0</v>
      </c>
      <c r="L93" s="90" t="e">
        <f t="shared" si="19"/>
        <v>#VALUE!</v>
      </c>
      <c r="M93" s="91"/>
      <c r="N93" s="6" t="e">
        <f>IF(K93="","",(L93/K93)/LOOKUP(RIGHT($D$2,3),定数!$A$6:$A$13,定数!$B$6:$B$13))</f>
        <v>#VALUE!</v>
      </c>
      <c r="O93" s="24"/>
      <c r="P93" s="8"/>
      <c r="Q93" s="92"/>
      <c r="R93" s="92"/>
      <c r="S93" s="93" t="str">
        <f>IF(Q93="","",U93*N93*LOOKUP(RIGHT($D$2,3),定数!$A$6:$A$13,定数!$B$6:$B$13))</f>
        <v/>
      </c>
      <c r="T93" s="93"/>
      <c r="U93" s="94" t="str">
        <f t="shared" si="21"/>
        <v/>
      </c>
      <c r="V93" s="94"/>
      <c r="W93" t="str">
        <f t="shared" si="25"/>
        <v/>
      </c>
      <c r="X93" t="str">
        <f t="shared" si="25"/>
        <v/>
      </c>
      <c r="Y93" s="30" t="str">
        <f t="shared" si="22"/>
        <v/>
      </c>
      <c r="Z93" s="31" t="str">
        <f t="shared" si="23"/>
        <v/>
      </c>
      <c r="AA93" t="str">
        <f t="shared" si="16"/>
        <v/>
      </c>
      <c r="AB93" t="str">
        <f t="shared" si="17"/>
        <v/>
      </c>
    </row>
    <row r="94" spans="2:28" x14ac:dyDescent="0.2">
      <c r="B94" s="41">
        <f t="shared" si="18"/>
        <v>136</v>
      </c>
      <c r="C94" s="88" t="str">
        <f t="shared" si="15"/>
        <v/>
      </c>
      <c r="D94" s="88"/>
      <c r="E94" s="24"/>
      <c r="F94" s="8"/>
      <c r="G94" s="24"/>
      <c r="H94" s="92"/>
      <c r="I94" s="92"/>
      <c r="J94" s="33"/>
      <c r="K94" s="41">
        <f t="shared" si="24"/>
        <v>0</v>
      </c>
      <c r="L94" s="90" t="e">
        <f t="shared" si="19"/>
        <v>#VALUE!</v>
      </c>
      <c r="M94" s="91"/>
      <c r="N94" s="6" t="e">
        <f>IF(K94="","",(L94/K94)/LOOKUP(RIGHT($D$2,3),定数!$A$6:$A$13,定数!$B$6:$B$13))</f>
        <v>#VALUE!</v>
      </c>
      <c r="O94" s="24"/>
      <c r="P94" s="8"/>
      <c r="Q94" s="92"/>
      <c r="R94" s="92"/>
      <c r="S94" s="93" t="str">
        <f>IF(Q94="","",U94*N94*LOOKUP(RIGHT($D$2,3),定数!$A$6:$A$13,定数!$B$6:$B$13))</f>
        <v/>
      </c>
      <c r="T94" s="93"/>
      <c r="U94" s="94" t="str">
        <f t="shared" si="21"/>
        <v/>
      </c>
      <c r="V94" s="94"/>
      <c r="W94" t="str">
        <f t="shared" si="25"/>
        <v/>
      </c>
      <c r="X94" t="str">
        <f t="shared" si="25"/>
        <v/>
      </c>
      <c r="Y94" s="30" t="str">
        <f t="shared" si="22"/>
        <v/>
      </c>
      <c r="Z94" s="31" t="str">
        <f t="shared" si="23"/>
        <v/>
      </c>
      <c r="AA94" t="str">
        <f t="shared" si="16"/>
        <v/>
      </c>
      <c r="AB94" t="str">
        <f t="shared" si="17"/>
        <v/>
      </c>
    </row>
    <row r="95" spans="2:28" x14ac:dyDescent="0.2">
      <c r="B95" s="41">
        <f t="shared" si="18"/>
        <v>137</v>
      </c>
      <c r="C95" s="88" t="str">
        <f t="shared" si="15"/>
        <v/>
      </c>
      <c r="D95" s="88"/>
      <c r="E95" s="24"/>
      <c r="F95" s="8"/>
      <c r="G95" s="24"/>
      <c r="H95" s="92"/>
      <c r="I95" s="92"/>
      <c r="J95" s="33"/>
      <c r="K95" s="41">
        <f t="shared" si="24"/>
        <v>0</v>
      </c>
      <c r="L95" s="90" t="e">
        <f t="shared" si="19"/>
        <v>#VALUE!</v>
      </c>
      <c r="M95" s="91"/>
      <c r="N95" s="6" t="e">
        <f>IF(K95="","",(L95/K95)/LOOKUP(RIGHT($D$2,3),定数!$A$6:$A$13,定数!$B$6:$B$13))</f>
        <v>#VALUE!</v>
      </c>
      <c r="O95" s="24"/>
      <c r="P95" s="8"/>
      <c r="Q95" s="92"/>
      <c r="R95" s="92"/>
      <c r="S95" s="93" t="str">
        <f>IF(Q95="","",U95*N95*LOOKUP(RIGHT($D$2,3),定数!$A$6:$A$13,定数!$B$6:$B$13))</f>
        <v/>
      </c>
      <c r="T95" s="93"/>
      <c r="U95" s="94" t="str">
        <f t="shared" si="21"/>
        <v/>
      </c>
      <c r="V95" s="94"/>
      <c r="W95" t="str">
        <f t="shared" si="25"/>
        <v/>
      </c>
      <c r="X95" t="str">
        <f t="shared" si="25"/>
        <v/>
      </c>
      <c r="Y95" s="30" t="str">
        <f t="shared" si="22"/>
        <v/>
      </c>
      <c r="Z95" s="31" t="str">
        <f t="shared" si="23"/>
        <v/>
      </c>
      <c r="AA95" t="str">
        <f t="shared" si="16"/>
        <v/>
      </c>
      <c r="AB95" t="str">
        <f t="shared" si="17"/>
        <v/>
      </c>
    </row>
    <row r="96" spans="2:28" x14ac:dyDescent="0.2">
      <c r="B96" s="41">
        <f t="shared" si="18"/>
        <v>138</v>
      </c>
      <c r="C96" s="88" t="str">
        <f t="shared" si="15"/>
        <v/>
      </c>
      <c r="D96" s="88"/>
      <c r="E96" s="24"/>
      <c r="F96" s="8"/>
      <c r="G96" s="24"/>
      <c r="H96" s="92"/>
      <c r="I96" s="92"/>
      <c r="J96" s="33"/>
      <c r="K96" s="41">
        <f t="shared" si="24"/>
        <v>0</v>
      </c>
      <c r="L96" s="90" t="e">
        <f t="shared" si="19"/>
        <v>#VALUE!</v>
      </c>
      <c r="M96" s="91"/>
      <c r="N96" s="6" t="e">
        <f>IF(K96="","",(L96/K96)/LOOKUP(RIGHT($D$2,3),定数!$A$6:$A$13,定数!$B$6:$B$13))</f>
        <v>#VALUE!</v>
      </c>
      <c r="O96" s="24"/>
      <c r="P96" s="8"/>
      <c r="Q96" s="92"/>
      <c r="R96" s="92"/>
      <c r="S96" s="93" t="str">
        <f>IF(Q96="","",U96*N96*LOOKUP(RIGHT($D$2,3),定数!$A$6:$A$13,定数!$B$6:$B$13))</f>
        <v/>
      </c>
      <c r="T96" s="93"/>
      <c r="U96" s="94" t="str">
        <f t="shared" si="21"/>
        <v/>
      </c>
      <c r="V96" s="94"/>
      <c r="W96" t="str">
        <f t="shared" si="25"/>
        <v/>
      </c>
      <c r="X96" t="str">
        <f t="shared" si="25"/>
        <v/>
      </c>
      <c r="Y96" s="30" t="str">
        <f t="shared" si="22"/>
        <v/>
      </c>
      <c r="Z96" s="31" t="str">
        <f t="shared" si="23"/>
        <v/>
      </c>
      <c r="AA96" t="str">
        <f t="shared" si="16"/>
        <v/>
      </c>
      <c r="AB96" t="str">
        <f t="shared" si="17"/>
        <v/>
      </c>
    </row>
    <row r="97" spans="2:28" x14ac:dyDescent="0.2">
      <c r="B97" s="41">
        <f t="shared" si="18"/>
        <v>139</v>
      </c>
      <c r="C97" s="88" t="str">
        <f t="shared" si="15"/>
        <v/>
      </c>
      <c r="D97" s="88"/>
      <c r="E97" s="24"/>
      <c r="F97" s="8"/>
      <c r="G97" s="24"/>
      <c r="H97" s="92"/>
      <c r="I97" s="92"/>
      <c r="J97" s="33"/>
      <c r="K97" s="41">
        <f t="shared" si="24"/>
        <v>0</v>
      </c>
      <c r="L97" s="90" t="e">
        <f t="shared" si="19"/>
        <v>#VALUE!</v>
      </c>
      <c r="M97" s="91"/>
      <c r="N97" s="6" t="e">
        <f>IF(K97="","",(L97/K97)/LOOKUP(RIGHT($D$2,3),定数!$A$6:$A$13,定数!$B$6:$B$13))</f>
        <v>#VALUE!</v>
      </c>
      <c r="O97" s="24"/>
      <c r="P97" s="8"/>
      <c r="Q97" s="92"/>
      <c r="R97" s="92"/>
      <c r="S97" s="93" t="str">
        <f>IF(Q97="","",U97*N97*LOOKUP(RIGHT($D$2,3),定数!$A$6:$A$13,定数!$B$6:$B$13))</f>
        <v/>
      </c>
      <c r="T97" s="93"/>
      <c r="U97" s="94" t="str">
        <f t="shared" si="21"/>
        <v/>
      </c>
      <c r="V97" s="94"/>
      <c r="W97" t="str">
        <f t="shared" si="25"/>
        <v/>
      </c>
      <c r="X97" t="str">
        <f t="shared" si="25"/>
        <v/>
      </c>
      <c r="Y97" s="30" t="str">
        <f t="shared" si="22"/>
        <v/>
      </c>
      <c r="Z97" s="31" t="str">
        <f t="shared" si="23"/>
        <v/>
      </c>
      <c r="AA97" t="str">
        <f t="shared" si="16"/>
        <v/>
      </c>
      <c r="AB97" t="str">
        <f t="shared" si="17"/>
        <v/>
      </c>
    </row>
    <row r="98" spans="2:28" x14ac:dyDescent="0.2">
      <c r="B98" s="41">
        <f t="shared" si="18"/>
        <v>140</v>
      </c>
      <c r="C98" s="88" t="str">
        <f t="shared" si="15"/>
        <v/>
      </c>
      <c r="D98" s="88"/>
      <c r="E98" s="24"/>
      <c r="F98" s="8"/>
      <c r="G98" s="24"/>
      <c r="H98" s="92"/>
      <c r="I98" s="92"/>
      <c r="J98" s="33"/>
      <c r="K98" s="41">
        <f t="shared" si="24"/>
        <v>0</v>
      </c>
      <c r="L98" s="90" t="e">
        <f t="shared" si="19"/>
        <v>#VALUE!</v>
      </c>
      <c r="M98" s="91"/>
      <c r="N98" s="6" t="e">
        <f>IF(K98="","",(L98/K98)/LOOKUP(RIGHT($D$2,3),定数!$A$6:$A$13,定数!$B$6:$B$13))</f>
        <v>#VALUE!</v>
      </c>
      <c r="O98" s="24"/>
      <c r="P98" s="8"/>
      <c r="Q98" s="92"/>
      <c r="R98" s="92"/>
      <c r="S98" s="93" t="str">
        <f>IF(Q98="","",U98*N98*LOOKUP(RIGHT($D$2,3),定数!$A$6:$A$13,定数!$B$6:$B$13))</f>
        <v/>
      </c>
      <c r="T98" s="93"/>
      <c r="U98" s="94" t="str">
        <f t="shared" si="21"/>
        <v/>
      </c>
      <c r="V98" s="94"/>
      <c r="W98" t="str">
        <f t="shared" si="25"/>
        <v/>
      </c>
      <c r="X98" t="str">
        <f t="shared" si="25"/>
        <v/>
      </c>
      <c r="Y98" s="30" t="str">
        <f t="shared" si="22"/>
        <v/>
      </c>
      <c r="Z98" s="31" t="str">
        <f t="shared" si="23"/>
        <v/>
      </c>
      <c r="AA98" t="str">
        <f t="shared" si="16"/>
        <v/>
      </c>
      <c r="AB98" t="str">
        <f t="shared" si="17"/>
        <v/>
      </c>
    </row>
    <row r="99" spans="2:28" x14ac:dyDescent="0.2">
      <c r="B99" s="41">
        <f t="shared" si="18"/>
        <v>141</v>
      </c>
      <c r="C99" s="88" t="str">
        <f t="shared" si="15"/>
        <v/>
      </c>
      <c r="D99" s="88"/>
      <c r="E99" s="24"/>
      <c r="F99" s="8"/>
      <c r="G99" s="24"/>
      <c r="H99" s="92"/>
      <c r="I99" s="92"/>
      <c r="J99" s="33"/>
      <c r="K99" s="41">
        <f t="shared" si="24"/>
        <v>0</v>
      </c>
      <c r="L99" s="90" t="e">
        <f t="shared" si="19"/>
        <v>#VALUE!</v>
      </c>
      <c r="M99" s="91"/>
      <c r="N99" s="6" t="e">
        <f>IF(K99="","",(L99/K99)/LOOKUP(RIGHT($D$2,3),定数!$A$6:$A$13,定数!$B$6:$B$13))</f>
        <v>#VALUE!</v>
      </c>
      <c r="O99" s="24"/>
      <c r="P99" s="8"/>
      <c r="Q99" s="92"/>
      <c r="R99" s="92"/>
      <c r="S99" s="93" t="str">
        <f>IF(Q99="","",U99*N99*LOOKUP(RIGHT($D$2,3),定数!$A$6:$A$13,定数!$B$6:$B$13))</f>
        <v/>
      </c>
      <c r="T99" s="93"/>
      <c r="U99" s="94" t="str">
        <f t="shared" si="21"/>
        <v/>
      </c>
      <c r="V99" s="94"/>
      <c r="W99" t="str">
        <f t="shared" si="25"/>
        <v/>
      </c>
      <c r="X99" t="str">
        <f t="shared" si="25"/>
        <v/>
      </c>
      <c r="Y99" s="30" t="str">
        <f t="shared" si="22"/>
        <v/>
      </c>
      <c r="Z99" s="31" t="str">
        <f t="shared" si="23"/>
        <v/>
      </c>
      <c r="AA99" t="str">
        <f t="shared" si="16"/>
        <v/>
      </c>
      <c r="AB99" t="str">
        <f t="shared" si="17"/>
        <v/>
      </c>
    </row>
    <row r="100" spans="2:28" x14ac:dyDescent="0.2">
      <c r="B100" s="41">
        <f t="shared" si="18"/>
        <v>142</v>
      </c>
      <c r="C100" s="88" t="str">
        <f t="shared" si="15"/>
        <v/>
      </c>
      <c r="D100" s="88"/>
      <c r="E100" s="24"/>
      <c r="F100" s="8"/>
      <c r="G100" s="24"/>
      <c r="H100" s="92"/>
      <c r="I100" s="92"/>
      <c r="J100" s="33"/>
      <c r="K100" s="41">
        <f t="shared" si="24"/>
        <v>0</v>
      </c>
      <c r="L100" s="90" t="e">
        <f t="shared" si="19"/>
        <v>#VALUE!</v>
      </c>
      <c r="M100" s="91"/>
      <c r="N100" s="6" t="e">
        <f>IF(K100="","",(L100/K100)/LOOKUP(RIGHT($D$2,3),定数!$A$6:$A$13,定数!$B$6:$B$13))</f>
        <v>#VALUE!</v>
      </c>
      <c r="O100" s="24"/>
      <c r="P100" s="8"/>
      <c r="Q100" s="92"/>
      <c r="R100" s="92"/>
      <c r="S100" s="93" t="str">
        <f>IF(Q100="","",U100*N100*LOOKUP(RIGHT($D$2,3),定数!$A$6:$A$13,定数!$B$6:$B$13))</f>
        <v/>
      </c>
      <c r="T100" s="93"/>
      <c r="U100" s="94" t="str">
        <f t="shared" si="21"/>
        <v/>
      </c>
      <c r="V100" s="94"/>
      <c r="W100" t="str">
        <f t="shared" si="25"/>
        <v/>
      </c>
      <c r="X100" t="str">
        <f t="shared" si="25"/>
        <v/>
      </c>
      <c r="Y100" s="30" t="str">
        <f t="shared" si="22"/>
        <v/>
      </c>
      <c r="Z100" s="31" t="str">
        <f t="shared" si="23"/>
        <v/>
      </c>
      <c r="AA100" t="str">
        <f t="shared" si="16"/>
        <v/>
      </c>
      <c r="AB100" t="str">
        <f t="shared" si="17"/>
        <v/>
      </c>
    </row>
    <row r="101" spans="2:28" x14ac:dyDescent="0.2">
      <c r="B101" s="41">
        <f t="shared" si="18"/>
        <v>143</v>
      </c>
      <c r="C101" s="88" t="str">
        <f t="shared" si="15"/>
        <v/>
      </c>
      <c r="D101" s="88"/>
      <c r="E101" s="24"/>
      <c r="F101" s="8"/>
      <c r="G101" s="24"/>
      <c r="H101" s="92"/>
      <c r="I101" s="92"/>
      <c r="J101" s="33"/>
      <c r="K101" s="41">
        <f t="shared" si="24"/>
        <v>0</v>
      </c>
      <c r="L101" s="90" t="e">
        <f t="shared" si="19"/>
        <v>#VALUE!</v>
      </c>
      <c r="M101" s="91"/>
      <c r="N101" s="6" t="e">
        <f>IF(K101="","",(L101/K101)/LOOKUP(RIGHT($D$2,3),定数!$A$6:$A$13,定数!$B$6:$B$13))</f>
        <v>#VALUE!</v>
      </c>
      <c r="O101" s="24"/>
      <c r="P101" s="8"/>
      <c r="Q101" s="92"/>
      <c r="R101" s="92"/>
      <c r="S101" s="93" t="str">
        <f>IF(Q101="","",U101*N101*LOOKUP(RIGHT($D$2,3),定数!$A$6:$A$13,定数!$B$6:$B$13))</f>
        <v/>
      </c>
      <c r="T101" s="93"/>
      <c r="U101" s="94" t="str">
        <f t="shared" si="21"/>
        <v/>
      </c>
      <c r="V101" s="94"/>
      <c r="W101" t="str">
        <f t="shared" si="25"/>
        <v/>
      </c>
      <c r="X101" t="str">
        <f t="shared" si="25"/>
        <v/>
      </c>
      <c r="Y101" s="30" t="str">
        <f t="shared" si="22"/>
        <v/>
      </c>
      <c r="Z101" s="31" t="str">
        <f t="shared" si="23"/>
        <v/>
      </c>
      <c r="AA101" t="str">
        <f t="shared" si="16"/>
        <v/>
      </c>
      <c r="AB101" t="str">
        <f t="shared" si="17"/>
        <v/>
      </c>
    </row>
    <row r="102" spans="2:28" x14ac:dyDescent="0.2">
      <c r="B102" s="41">
        <f t="shared" si="18"/>
        <v>144</v>
      </c>
      <c r="C102" s="88" t="str">
        <f t="shared" si="15"/>
        <v/>
      </c>
      <c r="D102" s="88"/>
      <c r="E102" s="24"/>
      <c r="F102" s="8"/>
      <c r="G102" s="24"/>
      <c r="H102" s="92"/>
      <c r="I102" s="92"/>
      <c r="J102" s="33"/>
      <c r="K102" s="41">
        <f t="shared" si="24"/>
        <v>0</v>
      </c>
      <c r="L102" s="90" t="e">
        <f t="shared" si="19"/>
        <v>#VALUE!</v>
      </c>
      <c r="M102" s="91"/>
      <c r="N102" s="6" t="e">
        <f>IF(K102="","",(L102/K102)/LOOKUP(RIGHT($D$2,3),定数!$A$6:$A$13,定数!$B$6:$B$13))</f>
        <v>#VALUE!</v>
      </c>
      <c r="O102" s="24"/>
      <c r="P102" s="8"/>
      <c r="Q102" s="92"/>
      <c r="R102" s="92"/>
      <c r="S102" s="93" t="str">
        <f>IF(Q102="","",U102*N102*LOOKUP(RIGHT($D$2,3),定数!$A$6:$A$13,定数!$B$6:$B$13))</f>
        <v/>
      </c>
      <c r="T102" s="93"/>
      <c r="U102" s="94" t="str">
        <f t="shared" si="21"/>
        <v/>
      </c>
      <c r="V102" s="94"/>
      <c r="W102" t="str">
        <f t="shared" si="25"/>
        <v/>
      </c>
      <c r="X102" t="str">
        <f t="shared" si="25"/>
        <v/>
      </c>
      <c r="Y102" s="30" t="str">
        <f t="shared" si="22"/>
        <v/>
      </c>
      <c r="Z102" s="31" t="str">
        <f t="shared" si="23"/>
        <v/>
      </c>
      <c r="AA102" t="str">
        <f t="shared" si="16"/>
        <v/>
      </c>
      <c r="AB102" t="str">
        <f t="shared" si="17"/>
        <v/>
      </c>
    </row>
    <row r="103" spans="2:28" x14ac:dyDescent="0.2">
      <c r="B103" s="41">
        <f t="shared" si="18"/>
        <v>145</v>
      </c>
      <c r="C103" s="88" t="str">
        <f t="shared" si="15"/>
        <v/>
      </c>
      <c r="D103" s="88"/>
      <c r="E103" s="24"/>
      <c r="F103" s="8"/>
      <c r="G103" s="24"/>
      <c r="H103" s="92"/>
      <c r="I103" s="92"/>
      <c r="J103" s="33"/>
      <c r="K103" s="41">
        <f t="shared" si="24"/>
        <v>0</v>
      </c>
      <c r="L103" s="90" t="e">
        <f t="shared" si="19"/>
        <v>#VALUE!</v>
      </c>
      <c r="M103" s="91"/>
      <c r="N103" s="6" t="e">
        <f>IF(K103="","",(L103/K103)/LOOKUP(RIGHT($D$2,3),定数!$A$6:$A$13,定数!$B$6:$B$13))</f>
        <v>#VALUE!</v>
      </c>
      <c r="O103" s="24"/>
      <c r="P103" s="8"/>
      <c r="Q103" s="92"/>
      <c r="R103" s="92"/>
      <c r="S103" s="93" t="str">
        <f>IF(Q103="","",U103*N103*LOOKUP(RIGHT($D$2,3),定数!$A$6:$A$13,定数!$B$6:$B$13))</f>
        <v/>
      </c>
      <c r="T103" s="93"/>
      <c r="U103" s="94" t="str">
        <f t="shared" si="21"/>
        <v/>
      </c>
      <c r="V103" s="94"/>
      <c r="W103" t="str">
        <f t="shared" si="25"/>
        <v/>
      </c>
      <c r="X103" t="str">
        <f t="shared" si="25"/>
        <v/>
      </c>
      <c r="Y103" s="30" t="str">
        <f t="shared" si="22"/>
        <v/>
      </c>
      <c r="Z103" s="31" t="str">
        <f t="shared" si="23"/>
        <v/>
      </c>
      <c r="AA103" t="str">
        <f t="shared" si="16"/>
        <v/>
      </c>
      <c r="AB103" t="str">
        <f t="shared" si="17"/>
        <v/>
      </c>
    </row>
    <row r="104" spans="2:28" x14ac:dyDescent="0.2">
      <c r="B104" s="41">
        <f t="shared" si="18"/>
        <v>146</v>
      </c>
      <c r="C104" s="88" t="str">
        <f t="shared" si="15"/>
        <v/>
      </c>
      <c r="D104" s="88"/>
      <c r="E104" s="24"/>
      <c r="F104" s="8"/>
      <c r="G104" s="24"/>
      <c r="H104" s="92"/>
      <c r="I104" s="92"/>
      <c r="J104" s="33"/>
      <c r="K104" s="41">
        <f t="shared" si="24"/>
        <v>0</v>
      </c>
      <c r="L104" s="90" t="e">
        <f t="shared" si="19"/>
        <v>#VALUE!</v>
      </c>
      <c r="M104" s="91"/>
      <c r="N104" s="6" t="e">
        <f>IF(K104="","",(L104/K104)/LOOKUP(RIGHT($D$2,3),定数!$A$6:$A$13,定数!$B$6:$B$13))</f>
        <v>#VALUE!</v>
      </c>
      <c r="O104" s="24"/>
      <c r="P104" s="8"/>
      <c r="Q104" s="92"/>
      <c r="R104" s="92"/>
      <c r="S104" s="93" t="str">
        <f>IF(Q104="","",U104*N104*LOOKUP(RIGHT($D$2,3),定数!$A$6:$A$13,定数!$B$6:$B$13))</f>
        <v/>
      </c>
      <c r="T104" s="93"/>
      <c r="U104" s="94" t="str">
        <f t="shared" si="21"/>
        <v/>
      </c>
      <c r="V104" s="94"/>
      <c r="W104" t="str">
        <f t="shared" si="25"/>
        <v/>
      </c>
      <c r="X104" t="str">
        <f t="shared" si="25"/>
        <v/>
      </c>
      <c r="Y104" s="30" t="str">
        <f t="shared" si="22"/>
        <v/>
      </c>
      <c r="Z104" s="31" t="str">
        <f t="shared" si="23"/>
        <v/>
      </c>
      <c r="AA104" t="str">
        <f t="shared" si="16"/>
        <v/>
      </c>
      <c r="AB104" t="str">
        <f t="shared" si="17"/>
        <v/>
      </c>
    </row>
    <row r="105" spans="2:28" x14ac:dyDescent="0.2">
      <c r="B105" s="41">
        <f t="shared" si="18"/>
        <v>147</v>
      </c>
      <c r="C105" s="88" t="str">
        <f t="shared" si="15"/>
        <v/>
      </c>
      <c r="D105" s="88"/>
      <c r="E105" s="24"/>
      <c r="F105" s="8"/>
      <c r="G105" s="24"/>
      <c r="H105" s="92"/>
      <c r="I105" s="92"/>
      <c r="J105" s="33"/>
      <c r="K105" s="41">
        <f t="shared" si="24"/>
        <v>0</v>
      </c>
      <c r="L105" s="90" t="e">
        <f t="shared" si="19"/>
        <v>#VALUE!</v>
      </c>
      <c r="M105" s="91"/>
      <c r="N105" s="6" t="e">
        <f>IF(K105="","",(L105/K105)/LOOKUP(RIGHT($D$2,3),定数!$A$6:$A$13,定数!$B$6:$B$13))</f>
        <v>#VALUE!</v>
      </c>
      <c r="O105" s="24"/>
      <c r="P105" s="8"/>
      <c r="Q105" s="92"/>
      <c r="R105" s="92"/>
      <c r="S105" s="93" t="str">
        <f>IF(Q105="","",U105*N105*LOOKUP(RIGHT($D$2,3),定数!$A$6:$A$13,定数!$B$6:$B$13))</f>
        <v/>
      </c>
      <c r="T105" s="93"/>
      <c r="U105" s="94" t="str">
        <f t="shared" si="21"/>
        <v/>
      </c>
      <c r="V105" s="94"/>
      <c r="W105" t="str">
        <f t="shared" si="25"/>
        <v/>
      </c>
      <c r="X105" t="str">
        <f t="shared" si="25"/>
        <v/>
      </c>
      <c r="Y105" s="30" t="str">
        <f t="shared" si="22"/>
        <v/>
      </c>
      <c r="Z105" s="31" t="str">
        <f t="shared" si="23"/>
        <v/>
      </c>
      <c r="AA105" t="str">
        <f t="shared" si="16"/>
        <v/>
      </c>
      <c r="AB105" t="str">
        <f t="shared" si="17"/>
        <v/>
      </c>
    </row>
    <row r="106" spans="2:28" x14ac:dyDescent="0.2">
      <c r="B106" s="41">
        <f t="shared" si="18"/>
        <v>148</v>
      </c>
      <c r="C106" s="88" t="str">
        <f t="shared" si="15"/>
        <v/>
      </c>
      <c r="D106" s="88"/>
      <c r="E106" s="24"/>
      <c r="F106" s="8"/>
      <c r="G106" s="24"/>
      <c r="H106" s="92"/>
      <c r="I106" s="92"/>
      <c r="J106" s="33"/>
      <c r="K106" s="41">
        <f t="shared" si="24"/>
        <v>0</v>
      </c>
      <c r="L106" s="90" t="e">
        <f t="shared" si="19"/>
        <v>#VALUE!</v>
      </c>
      <c r="M106" s="91"/>
      <c r="N106" s="6" t="e">
        <f>IF(K106="","",(L106/K106)/LOOKUP(RIGHT($D$2,3),定数!$A$6:$A$13,定数!$B$6:$B$13))</f>
        <v>#VALUE!</v>
      </c>
      <c r="O106" s="24"/>
      <c r="P106" s="8"/>
      <c r="Q106" s="92"/>
      <c r="R106" s="92"/>
      <c r="S106" s="93" t="str">
        <f>IF(Q106="","",U106*N106*LOOKUP(RIGHT($D$2,3),定数!$A$6:$A$13,定数!$B$6:$B$13))</f>
        <v/>
      </c>
      <c r="T106" s="93"/>
      <c r="U106" s="94" t="str">
        <f t="shared" si="21"/>
        <v/>
      </c>
      <c r="V106" s="94"/>
      <c r="W106" t="str">
        <f t="shared" si="25"/>
        <v/>
      </c>
      <c r="X106" t="str">
        <f t="shared" si="25"/>
        <v/>
      </c>
      <c r="Y106" s="30" t="str">
        <f t="shared" si="22"/>
        <v/>
      </c>
      <c r="Z106" s="31" t="str">
        <f t="shared" si="23"/>
        <v/>
      </c>
      <c r="AA106" t="str">
        <f t="shared" si="16"/>
        <v/>
      </c>
      <c r="AB106" t="str">
        <f t="shared" si="17"/>
        <v/>
      </c>
    </row>
    <row r="107" spans="2:28" x14ac:dyDescent="0.2">
      <c r="B107" s="41">
        <f t="shared" si="18"/>
        <v>149</v>
      </c>
      <c r="C107" s="88" t="str">
        <f t="shared" si="15"/>
        <v/>
      </c>
      <c r="D107" s="88"/>
      <c r="E107" s="24"/>
      <c r="F107" s="8"/>
      <c r="G107" s="24"/>
      <c r="H107" s="92"/>
      <c r="I107" s="92"/>
      <c r="J107" s="33"/>
      <c r="K107" s="41">
        <f t="shared" si="24"/>
        <v>0</v>
      </c>
      <c r="L107" s="90" t="e">
        <f t="shared" si="19"/>
        <v>#VALUE!</v>
      </c>
      <c r="M107" s="91"/>
      <c r="N107" s="6" t="e">
        <f>IF(K107="","",(L107/K107)/LOOKUP(RIGHT($D$2,3),定数!$A$6:$A$13,定数!$B$6:$B$13))</f>
        <v>#VALUE!</v>
      </c>
      <c r="O107" s="24"/>
      <c r="P107" s="8"/>
      <c r="Q107" s="92"/>
      <c r="R107" s="92"/>
      <c r="S107" s="93" t="str">
        <f>IF(Q107="","",U107*N107*LOOKUP(RIGHT($D$2,3),定数!$A$6:$A$13,定数!$B$6:$B$13))</f>
        <v/>
      </c>
      <c r="T107" s="93"/>
      <c r="U107" s="94" t="str">
        <f t="shared" si="21"/>
        <v/>
      </c>
      <c r="V107" s="94"/>
      <c r="W107" t="str">
        <f>IF(T107&lt;&gt;"",IF(T107&lt;0,1+W106,0),"")</f>
        <v/>
      </c>
      <c r="X107" t="str">
        <f>IF(U107&lt;&gt;"",IF(U107&lt;0,1+X106,0),"")</f>
        <v/>
      </c>
      <c r="Y107" s="30" t="str">
        <f t="shared" si="22"/>
        <v/>
      </c>
      <c r="Z107" s="31" t="str">
        <f t="shared" si="23"/>
        <v/>
      </c>
      <c r="AA107" t="str">
        <f t="shared" si="16"/>
        <v/>
      </c>
      <c r="AB107" t="str">
        <f t="shared" si="17"/>
        <v/>
      </c>
    </row>
    <row r="108" spans="2:28" x14ac:dyDescent="0.2">
      <c r="B108" s="41">
        <f t="shared" si="18"/>
        <v>150</v>
      </c>
      <c r="C108" s="88" t="str">
        <f t="shared" si="15"/>
        <v/>
      </c>
      <c r="D108" s="88"/>
      <c r="E108" s="24"/>
      <c r="F108" s="8"/>
      <c r="G108" s="24"/>
      <c r="H108" s="92"/>
      <c r="I108" s="92"/>
      <c r="J108" s="33"/>
      <c r="K108" s="41">
        <f t="shared" si="24"/>
        <v>0</v>
      </c>
      <c r="L108" s="90" t="e">
        <f t="shared" si="19"/>
        <v>#VALUE!</v>
      </c>
      <c r="M108" s="91"/>
      <c r="N108" s="6" t="e">
        <f>IF(K108="","",(L108/K108)/LOOKUP(RIGHT($D$2,3),定数!$A$6:$A$13,定数!$B$6:$B$13))</f>
        <v>#VALUE!</v>
      </c>
      <c r="O108" s="24"/>
      <c r="P108" s="8"/>
      <c r="Q108" s="92"/>
      <c r="R108" s="92"/>
      <c r="S108" s="93" t="str">
        <f>IF(Q108="","",U108*N108*LOOKUP(RIGHT($D$2,3),定数!$A$6:$A$13,定数!$B$6:$B$13))</f>
        <v/>
      </c>
      <c r="T108" s="93"/>
      <c r="U108" s="94" t="str">
        <f t="shared" si="21"/>
        <v/>
      </c>
      <c r="V108" s="94"/>
      <c r="W108" t="str">
        <f>IF(T108&lt;&gt;"",IF(T108&lt;0,1+W107,0),"")</f>
        <v/>
      </c>
      <c r="X108" t="str">
        <f>IF(U108&lt;&gt;"",IF(U108&lt;0,1+X107,0),"")</f>
        <v/>
      </c>
      <c r="Y108" s="30" t="str">
        <f t="shared" si="22"/>
        <v/>
      </c>
      <c r="Z108" s="31" t="str">
        <f t="shared" si="23"/>
        <v/>
      </c>
      <c r="AA108" t="str">
        <f t="shared" si="16"/>
        <v/>
      </c>
      <c r="AB108" t="str">
        <f t="shared" si="17"/>
        <v/>
      </c>
    </row>
    <row r="109" spans="2:28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</sheetData>
  <mergeCells count="635">
    <mergeCell ref="B4:C4"/>
    <mergeCell ref="D4:E4"/>
    <mergeCell ref="F4:G4"/>
    <mergeCell ref="H4:I4"/>
    <mergeCell ref="K2:L2"/>
    <mergeCell ref="M2:N2"/>
    <mergeCell ref="O2:P2"/>
    <mergeCell ref="Q2:R2"/>
    <mergeCell ref="B3:C3"/>
    <mergeCell ref="D3:I3"/>
    <mergeCell ref="K3:L3"/>
    <mergeCell ref="M3:R3"/>
    <mergeCell ref="B2:C2"/>
    <mergeCell ref="D2:E2"/>
    <mergeCell ref="K4:L4"/>
    <mergeCell ref="M4:N4"/>
    <mergeCell ref="O4:P4"/>
    <mergeCell ref="Q4:R4"/>
    <mergeCell ref="K5:L5"/>
    <mergeCell ref="M5:N5"/>
    <mergeCell ref="Q5:R5"/>
    <mergeCell ref="F2:G2"/>
    <mergeCell ref="H2:I2"/>
    <mergeCell ref="S7:V7"/>
    <mergeCell ref="H8:I8"/>
    <mergeCell ref="L8:M8"/>
    <mergeCell ref="Q8:R8"/>
    <mergeCell ref="S8:T8"/>
    <mergeCell ref="U8:V8"/>
    <mergeCell ref="B7:B8"/>
    <mergeCell ref="C7:D8"/>
    <mergeCell ref="E7:I7"/>
    <mergeCell ref="K7:M7"/>
    <mergeCell ref="N7:N8"/>
    <mergeCell ref="O7:R7"/>
    <mergeCell ref="C10:D10"/>
    <mergeCell ref="H10:I10"/>
    <mergeCell ref="L10:M10"/>
    <mergeCell ref="Q10:R10"/>
    <mergeCell ref="S10:T10"/>
    <mergeCell ref="U10:V10"/>
    <mergeCell ref="C9:D9"/>
    <mergeCell ref="H9:I9"/>
    <mergeCell ref="L9:M9"/>
    <mergeCell ref="Q9:R9"/>
    <mergeCell ref="S9:T9"/>
    <mergeCell ref="U9:V9"/>
    <mergeCell ref="C12:D12"/>
    <mergeCell ref="H12:I12"/>
    <mergeCell ref="L12:M12"/>
    <mergeCell ref="Q12:R12"/>
    <mergeCell ref="S12:T12"/>
    <mergeCell ref="U12:V12"/>
    <mergeCell ref="C11:D11"/>
    <mergeCell ref="H11:I11"/>
    <mergeCell ref="L11:M11"/>
    <mergeCell ref="Q11:R11"/>
    <mergeCell ref="S11:T11"/>
    <mergeCell ref="U11:V11"/>
    <mergeCell ref="C14:D14"/>
    <mergeCell ref="H14:I14"/>
    <mergeCell ref="L14:M14"/>
    <mergeCell ref="Q14:R14"/>
    <mergeCell ref="S14:T14"/>
    <mergeCell ref="U14:V14"/>
    <mergeCell ref="C13:D13"/>
    <mergeCell ref="H13:I13"/>
    <mergeCell ref="L13:M13"/>
    <mergeCell ref="Q13:R13"/>
    <mergeCell ref="S13:T13"/>
    <mergeCell ref="U13:V13"/>
    <mergeCell ref="C16:D16"/>
    <mergeCell ref="H16:I16"/>
    <mergeCell ref="L16:M16"/>
    <mergeCell ref="Q16:R16"/>
    <mergeCell ref="S16:T16"/>
    <mergeCell ref="U16:V16"/>
    <mergeCell ref="C15:D15"/>
    <mergeCell ref="H15:I15"/>
    <mergeCell ref="L15:M15"/>
    <mergeCell ref="Q15:R15"/>
    <mergeCell ref="S15:T15"/>
    <mergeCell ref="U15:V15"/>
    <mergeCell ref="C18:D18"/>
    <mergeCell ref="H18:I18"/>
    <mergeCell ref="L18:M18"/>
    <mergeCell ref="Q18:R18"/>
    <mergeCell ref="S18:T18"/>
    <mergeCell ref="U18:V18"/>
    <mergeCell ref="C17:D17"/>
    <mergeCell ref="H17:I17"/>
    <mergeCell ref="L17:M17"/>
    <mergeCell ref="Q17:R17"/>
    <mergeCell ref="S17:T17"/>
    <mergeCell ref="U17:V17"/>
    <mergeCell ref="C20:D20"/>
    <mergeCell ref="H20:I20"/>
    <mergeCell ref="L20:M20"/>
    <mergeCell ref="Q20:R20"/>
    <mergeCell ref="S20:T20"/>
    <mergeCell ref="U20:V20"/>
    <mergeCell ref="C19:D19"/>
    <mergeCell ref="H19:I19"/>
    <mergeCell ref="L19:M19"/>
    <mergeCell ref="Q19:R19"/>
    <mergeCell ref="S19:T19"/>
    <mergeCell ref="U19:V19"/>
    <mergeCell ref="C22:D22"/>
    <mergeCell ref="H22:I22"/>
    <mergeCell ref="L22:M22"/>
    <mergeCell ref="Q22:R22"/>
    <mergeCell ref="S22:T22"/>
    <mergeCell ref="U22:V22"/>
    <mergeCell ref="C21:D21"/>
    <mergeCell ref="H21:I21"/>
    <mergeCell ref="L21:M21"/>
    <mergeCell ref="Q21:R21"/>
    <mergeCell ref="S21:T21"/>
    <mergeCell ref="U21:V21"/>
    <mergeCell ref="C24:D24"/>
    <mergeCell ref="H24:I24"/>
    <mergeCell ref="L24:M24"/>
    <mergeCell ref="Q24:R24"/>
    <mergeCell ref="S24:T24"/>
    <mergeCell ref="U24:V24"/>
    <mergeCell ref="C23:D23"/>
    <mergeCell ref="H23:I23"/>
    <mergeCell ref="L23:M23"/>
    <mergeCell ref="Q23:R23"/>
    <mergeCell ref="S23:T23"/>
    <mergeCell ref="U23:V23"/>
    <mergeCell ref="C26:D26"/>
    <mergeCell ref="H26:I26"/>
    <mergeCell ref="L26:M26"/>
    <mergeCell ref="Q26:R26"/>
    <mergeCell ref="S26:T26"/>
    <mergeCell ref="U26:V26"/>
    <mergeCell ref="C25:D25"/>
    <mergeCell ref="H25:I25"/>
    <mergeCell ref="L25:M25"/>
    <mergeCell ref="Q25:R25"/>
    <mergeCell ref="S25:T25"/>
    <mergeCell ref="U25:V25"/>
    <mergeCell ref="C28:D28"/>
    <mergeCell ref="H28:I28"/>
    <mergeCell ref="L28:M28"/>
    <mergeCell ref="Q28:R28"/>
    <mergeCell ref="S28:T28"/>
    <mergeCell ref="U28:V28"/>
    <mergeCell ref="C27:D27"/>
    <mergeCell ref="H27:I27"/>
    <mergeCell ref="L27:M27"/>
    <mergeCell ref="Q27:R27"/>
    <mergeCell ref="S27:T27"/>
    <mergeCell ref="U27:V27"/>
    <mergeCell ref="C30:D30"/>
    <mergeCell ref="H30:I30"/>
    <mergeCell ref="L30:M30"/>
    <mergeCell ref="Q30:R30"/>
    <mergeCell ref="S30:T30"/>
    <mergeCell ref="U30:V30"/>
    <mergeCell ref="C29:D29"/>
    <mergeCell ref="H29:I29"/>
    <mergeCell ref="L29:M29"/>
    <mergeCell ref="Q29:R29"/>
    <mergeCell ref="S29:T29"/>
    <mergeCell ref="U29:V29"/>
    <mergeCell ref="C32:D32"/>
    <mergeCell ref="H32:I32"/>
    <mergeCell ref="L32:M32"/>
    <mergeCell ref="Q32:R32"/>
    <mergeCell ref="S32:T32"/>
    <mergeCell ref="U32:V32"/>
    <mergeCell ref="C31:D31"/>
    <mergeCell ref="H31:I31"/>
    <mergeCell ref="L31:M31"/>
    <mergeCell ref="Q31:R31"/>
    <mergeCell ref="S31:T31"/>
    <mergeCell ref="U31:V31"/>
    <mergeCell ref="C34:D34"/>
    <mergeCell ref="H34:I34"/>
    <mergeCell ref="L34:M34"/>
    <mergeCell ref="Q34:R34"/>
    <mergeCell ref="S34:T34"/>
    <mergeCell ref="U34:V34"/>
    <mergeCell ref="C33:D33"/>
    <mergeCell ref="H33:I33"/>
    <mergeCell ref="L33:M33"/>
    <mergeCell ref="Q33:R33"/>
    <mergeCell ref="S33:T33"/>
    <mergeCell ref="U33:V33"/>
    <mergeCell ref="C36:D36"/>
    <mergeCell ref="H36:I36"/>
    <mergeCell ref="L36:M36"/>
    <mergeCell ref="Q36:R36"/>
    <mergeCell ref="S36:T36"/>
    <mergeCell ref="U36:V36"/>
    <mergeCell ref="C35:D35"/>
    <mergeCell ref="H35:I35"/>
    <mergeCell ref="L35:M35"/>
    <mergeCell ref="Q35:R35"/>
    <mergeCell ref="S35:T35"/>
    <mergeCell ref="U35:V35"/>
    <mergeCell ref="C38:D38"/>
    <mergeCell ref="H38:I38"/>
    <mergeCell ref="L38:M38"/>
    <mergeCell ref="Q38:R38"/>
    <mergeCell ref="S38:T38"/>
    <mergeCell ref="U38:V38"/>
    <mergeCell ref="C37:D37"/>
    <mergeCell ref="H37:I37"/>
    <mergeCell ref="L37:M37"/>
    <mergeCell ref="Q37:R37"/>
    <mergeCell ref="S37:T37"/>
    <mergeCell ref="U37:V37"/>
    <mergeCell ref="C40:D40"/>
    <mergeCell ref="H40:I40"/>
    <mergeCell ref="L40:M40"/>
    <mergeCell ref="Q40:R40"/>
    <mergeCell ref="S40:T40"/>
    <mergeCell ref="U40:V40"/>
    <mergeCell ref="C39:D39"/>
    <mergeCell ref="H39:I39"/>
    <mergeCell ref="L39:M39"/>
    <mergeCell ref="Q39:R39"/>
    <mergeCell ref="S39:T39"/>
    <mergeCell ref="U39:V39"/>
    <mergeCell ref="C42:D42"/>
    <mergeCell ref="H42:I42"/>
    <mergeCell ref="L42:M42"/>
    <mergeCell ref="Q42:R42"/>
    <mergeCell ref="S42:T42"/>
    <mergeCell ref="U42:V42"/>
    <mergeCell ref="C41:D41"/>
    <mergeCell ref="H41:I41"/>
    <mergeCell ref="L41:M41"/>
    <mergeCell ref="Q41:R41"/>
    <mergeCell ref="S41:T41"/>
    <mergeCell ref="U41:V41"/>
    <mergeCell ref="C44:D44"/>
    <mergeCell ref="H44:I44"/>
    <mergeCell ref="L44:M44"/>
    <mergeCell ref="Q44:R44"/>
    <mergeCell ref="S44:T44"/>
    <mergeCell ref="U44:V44"/>
    <mergeCell ref="C43:D43"/>
    <mergeCell ref="H43:I43"/>
    <mergeCell ref="L43:M43"/>
    <mergeCell ref="Q43:R43"/>
    <mergeCell ref="S43:T43"/>
    <mergeCell ref="U43:V43"/>
    <mergeCell ref="C46:D46"/>
    <mergeCell ref="H46:I46"/>
    <mergeCell ref="L46:M46"/>
    <mergeCell ref="Q46:R46"/>
    <mergeCell ref="S46:T46"/>
    <mergeCell ref="U46:V46"/>
    <mergeCell ref="C45:D45"/>
    <mergeCell ref="H45:I45"/>
    <mergeCell ref="L45:M45"/>
    <mergeCell ref="Q45:R45"/>
    <mergeCell ref="S45:T45"/>
    <mergeCell ref="U45:V45"/>
    <mergeCell ref="C48:D48"/>
    <mergeCell ref="H48:I48"/>
    <mergeCell ref="L48:M48"/>
    <mergeCell ref="Q48:R48"/>
    <mergeCell ref="S48:T48"/>
    <mergeCell ref="U48:V48"/>
    <mergeCell ref="C47:D47"/>
    <mergeCell ref="H47:I47"/>
    <mergeCell ref="L47:M47"/>
    <mergeCell ref="Q47:R47"/>
    <mergeCell ref="S47:T47"/>
    <mergeCell ref="U47:V47"/>
    <mergeCell ref="C50:D50"/>
    <mergeCell ref="H50:I50"/>
    <mergeCell ref="L50:M50"/>
    <mergeCell ref="Q50:R50"/>
    <mergeCell ref="S50:T50"/>
    <mergeCell ref="U50:V50"/>
    <mergeCell ref="C49:D49"/>
    <mergeCell ref="H49:I49"/>
    <mergeCell ref="L49:M49"/>
    <mergeCell ref="Q49:R49"/>
    <mergeCell ref="S49:T49"/>
    <mergeCell ref="U49:V49"/>
    <mergeCell ref="C52:D52"/>
    <mergeCell ref="H52:I52"/>
    <mergeCell ref="L52:M52"/>
    <mergeCell ref="Q52:R52"/>
    <mergeCell ref="S52:T52"/>
    <mergeCell ref="U52:V52"/>
    <mergeCell ref="C51:D51"/>
    <mergeCell ref="H51:I51"/>
    <mergeCell ref="L51:M51"/>
    <mergeCell ref="Q51:R51"/>
    <mergeCell ref="S51:T51"/>
    <mergeCell ref="U51:V51"/>
    <mergeCell ref="C54:D54"/>
    <mergeCell ref="H54:I54"/>
    <mergeCell ref="L54:M54"/>
    <mergeCell ref="Q54:R54"/>
    <mergeCell ref="S54:T54"/>
    <mergeCell ref="U54:V54"/>
    <mergeCell ref="C53:D53"/>
    <mergeCell ref="H53:I53"/>
    <mergeCell ref="L53:M53"/>
    <mergeCell ref="Q53:R53"/>
    <mergeCell ref="S53:T53"/>
    <mergeCell ref="U53:V53"/>
    <mergeCell ref="C56:D56"/>
    <mergeCell ref="H56:I56"/>
    <mergeCell ref="L56:M56"/>
    <mergeCell ref="Q56:R56"/>
    <mergeCell ref="S56:T56"/>
    <mergeCell ref="U56:V56"/>
    <mergeCell ref="C55:D55"/>
    <mergeCell ref="H55:I55"/>
    <mergeCell ref="L55:M55"/>
    <mergeCell ref="Q55:R55"/>
    <mergeCell ref="S55:T55"/>
    <mergeCell ref="U55:V55"/>
    <mergeCell ref="C58:D58"/>
    <mergeCell ref="H58:I58"/>
    <mergeCell ref="L58:M58"/>
    <mergeCell ref="Q58:R58"/>
    <mergeCell ref="S58:T58"/>
    <mergeCell ref="U58:V58"/>
    <mergeCell ref="C57:D57"/>
    <mergeCell ref="H57:I57"/>
    <mergeCell ref="L57:M57"/>
    <mergeCell ref="Q57:R57"/>
    <mergeCell ref="S57:T57"/>
    <mergeCell ref="U57:V57"/>
    <mergeCell ref="C60:D60"/>
    <mergeCell ref="H60:I60"/>
    <mergeCell ref="L60:M60"/>
    <mergeCell ref="Q60:R60"/>
    <mergeCell ref="S60:T60"/>
    <mergeCell ref="U60:V60"/>
    <mergeCell ref="C59:D59"/>
    <mergeCell ref="H59:I59"/>
    <mergeCell ref="L59:M59"/>
    <mergeCell ref="Q59:R59"/>
    <mergeCell ref="S59:T59"/>
    <mergeCell ref="U59:V59"/>
    <mergeCell ref="C62:D62"/>
    <mergeCell ref="H62:I62"/>
    <mergeCell ref="L62:M62"/>
    <mergeCell ref="Q62:R62"/>
    <mergeCell ref="S62:T62"/>
    <mergeCell ref="U62:V62"/>
    <mergeCell ref="C61:D61"/>
    <mergeCell ref="H61:I61"/>
    <mergeCell ref="L61:M61"/>
    <mergeCell ref="Q61:R61"/>
    <mergeCell ref="S61:T61"/>
    <mergeCell ref="U61:V61"/>
    <mergeCell ref="C64:D64"/>
    <mergeCell ref="H64:I64"/>
    <mergeCell ref="L64:M64"/>
    <mergeCell ref="Q64:R64"/>
    <mergeCell ref="S64:T64"/>
    <mergeCell ref="U64:V64"/>
    <mergeCell ref="C63:D63"/>
    <mergeCell ref="H63:I63"/>
    <mergeCell ref="L63:M63"/>
    <mergeCell ref="Q63:R63"/>
    <mergeCell ref="S63:T63"/>
    <mergeCell ref="U63:V63"/>
    <mergeCell ref="C66:D66"/>
    <mergeCell ref="H66:I66"/>
    <mergeCell ref="L66:M66"/>
    <mergeCell ref="Q66:R66"/>
    <mergeCell ref="S66:T66"/>
    <mergeCell ref="U66:V66"/>
    <mergeCell ref="C65:D65"/>
    <mergeCell ref="H65:I65"/>
    <mergeCell ref="L65:M65"/>
    <mergeCell ref="Q65:R65"/>
    <mergeCell ref="S65:T65"/>
    <mergeCell ref="U65:V65"/>
    <mergeCell ref="C68:D68"/>
    <mergeCell ref="H68:I68"/>
    <mergeCell ref="L68:M68"/>
    <mergeCell ref="Q68:R68"/>
    <mergeCell ref="S68:T68"/>
    <mergeCell ref="U68:V68"/>
    <mergeCell ref="C67:D67"/>
    <mergeCell ref="H67:I67"/>
    <mergeCell ref="L67:M67"/>
    <mergeCell ref="Q67:R67"/>
    <mergeCell ref="S67:T67"/>
    <mergeCell ref="U67:V67"/>
    <mergeCell ref="C70:D70"/>
    <mergeCell ref="H70:I70"/>
    <mergeCell ref="L70:M70"/>
    <mergeCell ref="Q70:R70"/>
    <mergeCell ref="S70:T70"/>
    <mergeCell ref="U70:V70"/>
    <mergeCell ref="C69:D69"/>
    <mergeCell ref="H69:I69"/>
    <mergeCell ref="L69:M69"/>
    <mergeCell ref="Q69:R69"/>
    <mergeCell ref="S69:T69"/>
    <mergeCell ref="U69:V69"/>
    <mergeCell ref="C72:D72"/>
    <mergeCell ref="H72:I72"/>
    <mergeCell ref="L72:M72"/>
    <mergeCell ref="Q72:R72"/>
    <mergeCell ref="S72:T72"/>
    <mergeCell ref="U72:V72"/>
    <mergeCell ref="C71:D71"/>
    <mergeCell ref="H71:I71"/>
    <mergeCell ref="L71:M71"/>
    <mergeCell ref="Q71:R71"/>
    <mergeCell ref="S71:T71"/>
    <mergeCell ref="U71:V71"/>
    <mergeCell ref="C74:D74"/>
    <mergeCell ref="H74:I74"/>
    <mergeCell ref="L74:M74"/>
    <mergeCell ref="Q74:R74"/>
    <mergeCell ref="S74:T74"/>
    <mergeCell ref="U74:V74"/>
    <mergeCell ref="C73:D73"/>
    <mergeCell ref="H73:I73"/>
    <mergeCell ref="L73:M73"/>
    <mergeCell ref="Q73:R73"/>
    <mergeCell ref="S73:T73"/>
    <mergeCell ref="U73:V73"/>
    <mergeCell ref="C76:D76"/>
    <mergeCell ref="H76:I76"/>
    <mergeCell ref="L76:M76"/>
    <mergeCell ref="Q76:R76"/>
    <mergeCell ref="S76:T76"/>
    <mergeCell ref="U76:V76"/>
    <mergeCell ref="C75:D75"/>
    <mergeCell ref="H75:I75"/>
    <mergeCell ref="L75:M75"/>
    <mergeCell ref="Q75:R75"/>
    <mergeCell ref="S75:T75"/>
    <mergeCell ref="U75:V75"/>
    <mergeCell ref="C78:D78"/>
    <mergeCell ref="H78:I78"/>
    <mergeCell ref="L78:M78"/>
    <mergeCell ref="Q78:R78"/>
    <mergeCell ref="S78:T78"/>
    <mergeCell ref="U78:V78"/>
    <mergeCell ref="C77:D77"/>
    <mergeCell ref="H77:I77"/>
    <mergeCell ref="L77:M77"/>
    <mergeCell ref="Q77:R77"/>
    <mergeCell ref="S77:T77"/>
    <mergeCell ref="U77:V77"/>
    <mergeCell ref="C80:D80"/>
    <mergeCell ref="H80:I80"/>
    <mergeCell ref="L80:M80"/>
    <mergeCell ref="Q80:R80"/>
    <mergeCell ref="S80:T80"/>
    <mergeCell ref="U80:V80"/>
    <mergeCell ref="C79:D79"/>
    <mergeCell ref="H79:I79"/>
    <mergeCell ref="L79:M79"/>
    <mergeCell ref="Q79:R79"/>
    <mergeCell ref="S79:T79"/>
    <mergeCell ref="U79:V79"/>
    <mergeCell ref="C82:D82"/>
    <mergeCell ref="H82:I82"/>
    <mergeCell ref="L82:M82"/>
    <mergeCell ref="Q82:R82"/>
    <mergeCell ref="S82:T82"/>
    <mergeCell ref="U82:V82"/>
    <mergeCell ref="C81:D81"/>
    <mergeCell ref="H81:I81"/>
    <mergeCell ref="L81:M81"/>
    <mergeCell ref="Q81:R81"/>
    <mergeCell ref="S81:T81"/>
    <mergeCell ref="U81:V81"/>
    <mergeCell ref="C84:D84"/>
    <mergeCell ref="H84:I84"/>
    <mergeCell ref="L84:M84"/>
    <mergeCell ref="Q84:R84"/>
    <mergeCell ref="S84:T84"/>
    <mergeCell ref="U84:V84"/>
    <mergeCell ref="C83:D83"/>
    <mergeCell ref="H83:I83"/>
    <mergeCell ref="L83:M83"/>
    <mergeCell ref="Q83:R83"/>
    <mergeCell ref="S83:T83"/>
    <mergeCell ref="U83:V83"/>
    <mergeCell ref="C86:D86"/>
    <mergeCell ref="H86:I86"/>
    <mergeCell ref="L86:M86"/>
    <mergeCell ref="Q86:R86"/>
    <mergeCell ref="S86:T86"/>
    <mergeCell ref="U86:V86"/>
    <mergeCell ref="C85:D85"/>
    <mergeCell ref="H85:I85"/>
    <mergeCell ref="L85:M85"/>
    <mergeCell ref="Q85:R85"/>
    <mergeCell ref="S85:T85"/>
    <mergeCell ref="U85:V85"/>
    <mergeCell ref="C88:D88"/>
    <mergeCell ref="H88:I88"/>
    <mergeCell ref="L88:M88"/>
    <mergeCell ref="Q88:R88"/>
    <mergeCell ref="S88:T88"/>
    <mergeCell ref="U88:V88"/>
    <mergeCell ref="C87:D87"/>
    <mergeCell ref="H87:I87"/>
    <mergeCell ref="L87:M87"/>
    <mergeCell ref="Q87:R87"/>
    <mergeCell ref="S87:T87"/>
    <mergeCell ref="U87:V87"/>
    <mergeCell ref="C90:D90"/>
    <mergeCell ref="H90:I90"/>
    <mergeCell ref="L90:M90"/>
    <mergeCell ref="Q90:R90"/>
    <mergeCell ref="S90:T90"/>
    <mergeCell ref="U90:V90"/>
    <mergeCell ref="C89:D89"/>
    <mergeCell ref="H89:I89"/>
    <mergeCell ref="L89:M89"/>
    <mergeCell ref="Q89:R89"/>
    <mergeCell ref="S89:T89"/>
    <mergeCell ref="U89:V89"/>
    <mergeCell ref="C92:D92"/>
    <mergeCell ref="H92:I92"/>
    <mergeCell ref="L92:M92"/>
    <mergeCell ref="Q92:R92"/>
    <mergeCell ref="S92:T92"/>
    <mergeCell ref="U92:V92"/>
    <mergeCell ref="C91:D91"/>
    <mergeCell ref="H91:I91"/>
    <mergeCell ref="L91:M91"/>
    <mergeCell ref="Q91:R91"/>
    <mergeCell ref="S91:T91"/>
    <mergeCell ref="U91:V91"/>
    <mergeCell ref="C94:D94"/>
    <mergeCell ref="H94:I94"/>
    <mergeCell ref="L94:M94"/>
    <mergeCell ref="Q94:R94"/>
    <mergeCell ref="S94:T94"/>
    <mergeCell ref="U94:V94"/>
    <mergeCell ref="C93:D93"/>
    <mergeCell ref="H93:I93"/>
    <mergeCell ref="L93:M93"/>
    <mergeCell ref="Q93:R93"/>
    <mergeCell ref="S93:T93"/>
    <mergeCell ref="U93:V93"/>
    <mergeCell ref="C96:D96"/>
    <mergeCell ref="H96:I96"/>
    <mergeCell ref="L96:M96"/>
    <mergeCell ref="Q96:R96"/>
    <mergeCell ref="S96:T96"/>
    <mergeCell ref="U96:V96"/>
    <mergeCell ref="C95:D95"/>
    <mergeCell ref="H95:I95"/>
    <mergeCell ref="L95:M95"/>
    <mergeCell ref="Q95:R95"/>
    <mergeCell ref="S95:T95"/>
    <mergeCell ref="U95:V95"/>
    <mergeCell ref="C98:D98"/>
    <mergeCell ref="H98:I98"/>
    <mergeCell ref="L98:M98"/>
    <mergeCell ref="Q98:R98"/>
    <mergeCell ref="S98:T98"/>
    <mergeCell ref="U98:V98"/>
    <mergeCell ref="C97:D97"/>
    <mergeCell ref="H97:I97"/>
    <mergeCell ref="L97:M97"/>
    <mergeCell ref="Q97:R97"/>
    <mergeCell ref="S97:T97"/>
    <mergeCell ref="U97:V97"/>
    <mergeCell ref="C100:D100"/>
    <mergeCell ref="H100:I100"/>
    <mergeCell ref="L100:M100"/>
    <mergeCell ref="Q100:R100"/>
    <mergeCell ref="S100:T100"/>
    <mergeCell ref="U100:V100"/>
    <mergeCell ref="C99:D99"/>
    <mergeCell ref="H99:I99"/>
    <mergeCell ref="L99:M99"/>
    <mergeCell ref="Q99:R99"/>
    <mergeCell ref="S99:T99"/>
    <mergeCell ref="U99:V99"/>
    <mergeCell ref="C102:D102"/>
    <mergeCell ref="H102:I102"/>
    <mergeCell ref="L102:M102"/>
    <mergeCell ref="Q102:R102"/>
    <mergeCell ref="S102:T102"/>
    <mergeCell ref="U102:V102"/>
    <mergeCell ref="C101:D101"/>
    <mergeCell ref="H101:I101"/>
    <mergeCell ref="L101:M101"/>
    <mergeCell ref="Q101:R101"/>
    <mergeCell ref="S101:T101"/>
    <mergeCell ref="U101:V101"/>
    <mergeCell ref="C104:D104"/>
    <mergeCell ref="H104:I104"/>
    <mergeCell ref="L104:M104"/>
    <mergeCell ref="Q104:R104"/>
    <mergeCell ref="S104:T104"/>
    <mergeCell ref="U104:V104"/>
    <mergeCell ref="C103:D103"/>
    <mergeCell ref="H103:I103"/>
    <mergeCell ref="L103:M103"/>
    <mergeCell ref="Q103:R103"/>
    <mergeCell ref="S103:T103"/>
    <mergeCell ref="U103:V103"/>
    <mergeCell ref="C106:D106"/>
    <mergeCell ref="H106:I106"/>
    <mergeCell ref="L106:M106"/>
    <mergeCell ref="Q106:R106"/>
    <mergeCell ref="S106:T106"/>
    <mergeCell ref="U106:V106"/>
    <mergeCell ref="C105:D105"/>
    <mergeCell ref="H105:I105"/>
    <mergeCell ref="L105:M105"/>
    <mergeCell ref="Q105:R105"/>
    <mergeCell ref="S105:T105"/>
    <mergeCell ref="U105:V105"/>
    <mergeCell ref="C108:D108"/>
    <mergeCell ref="H108:I108"/>
    <mergeCell ref="L108:M108"/>
    <mergeCell ref="Q108:R108"/>
    <mergeCell ref="S108:T108"/>
    <mergeCell ref="U108:V108"/>
    <mergeCell ref="C107:D107"/>
    <mergeCell ref="H107:I107"/>
    <mergeCell ref="L107:M107"/>
    <mergeCell ref="Q107:R107"/>
    <mergeCell ref="S107:T107"/>
    <mergeCell ref="U107:V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800-000000000000}">
      <formula1>"買,売"</formula1>
    </dataValidation>
  </dataValidations>
  <pageMargins left="0" right="0" top="0" bottom="0" header="0.31496062992125984" footer="0.31496062992125984"/>
  <pageSetup paperSize="9" scale="90" orientation="landscape" horizontalDpi="4294967293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1146"/>
  <sheetViews>
    <sheetView topLeftCell="A291" workbookViewId="0">
      <selection activeCell="R1156" sqref="R1156"/>
    </sheetView>
  </sheetViews>
  <sheetFormatPr defaultColWidth="8.77734375" defaultRowHeight="14.4" x14ac:dyDescent="0.2"/>
  <cols>
    <col min="1" max="1" width="7.33203125" style="23" customWidth="1"/>
    <col min="2" max="2" width="8.109375" customWidth="1"/>
  </cols>
  <sheetData>
    <row r="2" spans="1:2" ht="18" customHeight="1" x14ac:dyDescent="0.2">
      <c r="A2" s="23">
        <v>1</v>
      </c>
      <c r="B2" s="44" t="s">
        <v>61</v>
      </c>
    </row>
    <row r="42" spans="1:1" ht="18" customHeight="1" x14ac:dyDescent="0.2">
      <c r="A42" s="23">
        <v>52</v>
      </c>
    </row>
    <row r="80" spans="1:2" x14ac:dyDescent="0.2">
      <c r="A80" s="23">
        <v>53</v>
      </c>
      <c r="B80" s="44" t="s">
        <v>61</v>
      </c>
    </row>
    <row r="120" spans="1:1" x14ac:dyDescent="0.2">
      <c r="A120" s="23">
        <v>54</v>
      </c>
    </row>
    <row r="157" spans="1:2" x14ac:dyDescent="0.2">
      <c r="A157" s="23">
        <v>55</v>
      </c>
      <c r="B157" s="44" t="s">
        <v>61</v>
      </c>
    </row>
    <row r="198" spans="1:1" x14ac:dyDescent="0.2">
      <c r="A198" s="23">
        <v>56</v>
      </c>
    </row>
    <row r="237" spans="1:2" x14ac:dyDescent="0.2">
      <c r="A237" s="23">
        <v>57</v>
      </c>
      <c r="B237" s="44" t="s">
        <v>61</v>
      </c>
    </row>
    <row r="278" spans="1:2" x14ac:dyDescent="0.2">
      <c r="A278" s="23">
        <v>58</v>
      </c>
      <c r="B278" s="44" t="s">
        <v>61</v>
      </c>
    </row>
    <row r="318" spans="1:2" x14ac:dyDescent="0.2">
      <c r="A318" s="23">
        <v>59</v>
      </c>
      <c r="B318" s="44" t="s">
        <v>61</v>
      </c>
    </row>
    <row r="358" spans="1:1" x14ac:dyDescent="0.2">
      <c r="A358" s="23">
        <v>60</v>
      </c>
    </row>
    <row r="397" spans="1:1" x14ac:dyDescent="0.2">
      <c r="A397" s="23">
        <v>61</v>
      </c>
    </row>
    <row r="436" spans="1:2" x14ac:dyDescent="0.2">
      <c r="A436" s="23">
        <v>62</v>
      </c>
      <c r="B436" s="44" t="s">
        <v>61</v>
      </c>
    </row>
    <row r="476" spans="1:1" x14ac:dyDescent="0.2">
      <c r="A476" s="23">
        <v>63</v>
      </c>
    </row>
    <row r="514" spans="1:2" x14ac:dyDescent="0.2">
      <c r="A514" s="23">
        <v>64</v>
      </c>
      <c r="B514" s="44" t="s">
        <v>61</v>
      </c>
    </row>
    <row r="553" spans="1:1" x14ac:dyDescent="0.2">
      <c r="A553" s="23">
        <v>65</v>
      </c>
    </row>
    <row r="592" spans="1:1" x14ac:dyDescent="0.2">
      <c r="A592" s="23">
        <v>66</v>
      </c>
    </row>
    <row r="630" spans="1:2" x14ac:dyDescent="0.2">
      <c r="A630" s="23">
        <v>67</v>
      </c>
      <c r="B630" s="44" t="s">
        <v>61</v>
      </c>
    </row>
    <row r="670" spans="1:2" x14ac:dyDescent="0.2">
      <c r="A670" s="23">
        <v>68</v>
      </c>
      <c r="B670" s="44" t="s">
        <v>61</v>
      </c>
    </row>
    <row r="710" spans="1:2" x14ac:dyDescent="0.2">
      <c r="A710" s="23">
        <v>69</v>
      </c>
      <c r="B710" s="53"/>
    </row>
    <row r="750" spans="1:2" x14ac:dyDescent="0.2">
      <c r="A750" s="23">
        <v>70</v>
      </c>
      <c r="B750" s="44" t="s">
        <v>61</v>
      </c>
    </row>
    <row r="790" spans="1:2" x14ac:dyDescent="0.2">
      <c r="A790" s="23">
        <v>71</v>
      </c>
      <c r="B790" s="44" t="s">
        <v>61</v>
      </c>
    </row>
    <row r="830" spans="1:2" x14ac:dyDescent="0.2">
      <c r="A830" s="23">
        <v>72</v>
      </c>
      <c r="B830" s="44" t="s">
        <v>61</v>
      </c>
    </row>
    <row r="871" spans="1:1" x14ac:dyDescent="0.2">
      <c r="A871" s="23">
        <v>73</v>
      </c>
    </row>
    <row r="910" spans="1:1" x14ac:dyDescent="0.2">
      <c r="A910" s="23">
        <v>74</v>
      </c>
    </row>
    <row r="949" spans="1:1" x14ac:dyDescent="0.2">
      <c r="A949" s="23">
        <v>75</v>
      </c>
    </row>
    <row r="987" spans="1:2" x14ac:dyDescent="0.2">
      <c r="A987" s="23">
        <v>76</v>
      </c>
      <c r="B987" s="44" t="s">
        <v>61</v>
      </c>
    </row>
    <row r="1027" spans="1:2" x14ac:dyDescent="0.2">
      <c r="A1027" s="23">
        <v>77</v>
      </c>
      <c r="B1027" s="44" t="s">
        <v>61</v>
      </c>
    </row>
    <row r="1068" spans="1:1" x14ac:dyDescent="0.2">
      <c r="A1068" s="23">
        <v>78</v>
      </c>
    </row>
    <row r="1107" spans="1:1" x14ac:dyDescent="0.2">
      <c r="A1107" s="23">
        <v>79</v>
      </c>
    </row>
    <row r="1146" spans="1:2" x14ac:dyDescent="0.2">
      <c r="A1146" s="23">
        <v>80</v>
      </c>
      <c r="B1146" s="44" t="s">
        <v>61</v>
      </c>
    </row>
  </sheetData>
  <phoneticPr fontId="2"/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9"/>
  <sheetViews>
    <sheetView tabSelected="1" zoomScale="145" zoomScaleNormal="145" zoomScaleSheetLayoutView="100" zoomScalePageLayoutView="145" workbookViewId="0">
      <selection activeCell="A22" sqref="A22:J29"/>
    </sheetView>
  </sheetViews>
  <sheetFormatPr defaultColWidth="8.77734375" defaultRowHeight="13.2" x14ac:dyDescent="0.2"/>
  <sheetData>
    <row r="1" spans="1:10" x14ac:dyDescent="0.2">
      <c r="A1" t="s">
        <v>0</v>
      </c>
    </row>
    <row r="2" spans="1:10" x14ac:dyDescent="0.2">
      <c r="A2" s="96" t="s">
        <v>64</v>
      </c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2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2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2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2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2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2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2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 x14ac:dyDescent="0.2">
      <c r="A11" t="s">
        <v>1</v>
      </c>
    </row>
    <row r="12" spans="1:10" x14ac:dyDescent="0.2">
      <c r="A12" s="98" t="s">
        <v>63</v>
      </c>
      <c r="B12" s="99"/>
      <c r="C12" s="99"/>
      <c r="D12" s="99"/>
      <c r="E12" s="99"/>
      <c r="F12" s="99"/>
      <c r="G12" s="99"/>
      <c r="H12" s="99"/>
      <c r="I12" s="99"/>
      <c r="J12" s="99"/>
    </row>
    <row r="13" spans="1:10" x14ac:dyDescent="0.2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2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 x14ac:dyDescent="0.2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 x14ac:dyDescent="0.2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 x14ac:dyDescent="0.2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 x14ac:dyDescent="0.2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 x14ac:dyDescent="0.2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2" spans="1:10" x14ac:dyDescent="0.2">
      <c r="A22" s="98"/>
      <c r="B22" s="98"/>
      <c r="C22" s="98"/>
      <c r="D22" s="98"/>
      <c r="E22" s="98"/>
      <c r="F22" s="98"/>
      <c r="G22" s="98"/>
      <c r="H22" s="98"/>
      <c r="I22" s="98"/>
      <c r="J22" s="98"/>
    </row>
    <row r="23" spans="1:10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 x14ac:dyDescent="0.2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 x14ac:dyDescent="0.2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 x14ac:dyDescent="0.2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 x14ac:dyDescent="0.2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2"/>
  <pageMargins left="0.74803149606299213" right="0.74803149606299213" top="0.98425196850393704" bottom="0.98425196850393704" header="0.51181102362204722" footer="0.51181102362204722"/>
  <pageSetup paperSize="9" scale="115" firstPageNumber="4294963191" orientation="landscape" horizontalDpi="4294967293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V109"/>
  <sheetViews>
    <sheetView zoomScale="115" zoomScaleNormal="115" zoomScalePageLayoutView="115" workbookViewId="0">
      <pane ySplit="8" topLeftCell="A9" activePane="bottomLeft" state="frozen"/>
      <selection pane="bottomLeft" activeCell="C7" sqref="C7:D8"/>
    </sheetView>
  </sheetViews>
  <sheetFormatPr defaultColWidth="8.77734375" defaultRowHeight="13.2" x14ac:dyDescent="0.2"/>
  <cols>
    <col min="1" max="1" width="2.77734375" customWidth="1"/>
    <col min="2" max="18" width="6.6640625" customWidth="1"/>
    <col min="22" max="22" width="10.77734375" style="22" bestFit="1" customWidth="1"/>
  </cols>
  <sheetData>
    <row r="2" spans="2:21" x14ac:dyDescent="0.2">
      <c r="B2" s="54" t="s">
        <v>4</v>
      </c>
      <c r="C2" s="54"/>
      <c r="D2" s="58"/>
      <c r="E2" s="58"/>
      <c r="F2" s="54" t="s">
        <v>5</v>
      </c>
      <c r="G2" s="54"/>
      <c r="H2" s="58" t="s">
        <v>35</v>
      </c>
      <c r="I2" s="58"/>
      <c r="J2" s="54" t="s">
        <v>6</v>
      </c>
      <c r="K2" s="54"/>
      <c r="L2" s="57">
        <f>C9</f>
        <v>1000000</v>
      </c>
      <c r="M2" s="58"/>
      <c r="N2" s="54" t="s">
        <v>7</v>
      </c>
      <c r="O2" s="54"/>
      <c r="P2" s="57" t="e">
        <f>C108+R108</f>
        <v>#VALUE!</v>
      </c>
      <c r="Q2" s="58"/>
      <c r="R2" s="1"/>
      <c r="S2" s="1"/>
      <c r="T2" s="1"/>
    </row>
    <row r="3" spans="2:21" ht="57" customHeight="1" x14ac:dyDescent="0.2">
      <c r="B3" s="54" t="s">
        <v>8</v>
      </c>
      <c r="C3" s="54"/>
      <c r="D3" s="59" t="s">
        <v>37</v>
      </c>
      <c r="E3" s="59"/>
      <c r="F3" s="59"/>
      <c r="G3" s="59"/>
      <c r="H3" s="59"/>
      <c r="I3" s="59"/>
      <c r="J3" s="54" t="s">
        <v>9</v>
      </c>
      <c r="K3" s="54"/>
      <c r="L3" s="59" t="s">
        <v>34</v>
      </c>
      <c r="M3" s="60"/>
      <c r="N3" s="60"/>
      <c r="O3" s="60"/>
      <c r="P3" s="60"/>
      <c r="Q3" s="60"/>
      <c r="R3" s="1"/>
      <c r="S3" s="1"/>
    </row>
    <row r="4" spans="2:21" x14ac:dyDescent="0.2">
      <c r="B4" s="54" t="s">
        <v>10</v>
      </c>
      <c r="C4" s="54"/>
      <c r="D4" s="61">
        <f>SUM($R$9:$S$993)</f>
        <v>153684.21052631587</v>
      </c>
      <c r="E4" s="61"/>
      <c r="F4" s="54" t="s">
        <v>11</v>
      </c>
      <c r="G4" s="54"/>
      <c r="H4" s="62">
        <f>SUM($T$9:$U$108)</f>
        <v>292.00000000000017</v>
      </c>
      <c r="I4" s="58"/>
      <c r="J4" s="63" t="s">
        <v>12</v>
      </c>
      <c r="K4" s="63"/>
      <c r="L4" s="57">
        <f>MAX($C$9:$D$990)-C9</f>
        <v>153684.21052631596</v>
      </c>
      <c r="M4" s="57"/>
      <c r="N4" s="63" t="s">
        <v>13</v>
      </c>
      <c r="O4" s="63"/>
      <c r="P4" s="61">
        <f>MIN($C$9:$D$990)-C9</f>
        <v>0</v>
      </c>
      <c r="Q4" s="61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65" t="s">
        <v>18</v>
      </c>
      <c r="K5" s="54"/>
      <c r="L5" s="66"/>
      <c r="M5" s="67"/>
      <c r="N5" s="17" t="s">
        <v>19</v>
      </c>
      <c r="O5" s="9"/>
      <c r="P5" s="66"/>
      <c r="Q5" s="67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8" t="s">
        <v>20</v>
      </c>
      <c r="C7" s="70" t="s">
        <v>21</v>
      </c>
      <c r="D7" s="71"/>
      <c r="E7" s="74" t="s">
        <v>22</v>
      </c>
      <c r="F7" s="75"/>
      <c r="G7" s="75"/>
      <c r="H7" s="75"/>
      <c r="I7" s="76"/>
      <c r="J7" s="77" t="s">
        <v>23</v>
      </c>
      <c r="K7" s="78"/>
      <c r="L7" s="79"/>
      <c r="M7" s="80" t="s">
        <v>24</v>
      </c>
      <c r="N7" s="81" t="s">
        <v>25</v>
      </c>
      <c r="O7" s="82"/>
      <c r="P7" s="82"/>
      <c r="Q7" s="83"/>
      <c r="R7" s="84" t="s">
        <v>26</v>
      </c>
      <c r="S7" s="84"/>
      <c r="T7" s="84"/>
      <c r="U7" s="84"/>
    </row>
    <row r="8" spans="2:21" x14ac:dyDescent="0.2">
      <c r="B8" s="69"/>
      <c r="C8" s="72"/>
      <c r="D8" s="73"/>
      <c r="E8" s="18" t="s">
        <v>27</v>
      </c>
      <c r="F8" s="18" t="s">
        <v>28</v>
      </c>
      <c r="G8" s="18" t="s">
        <v>29</v>
      </c>
      <c r="H8" s="85" t="s">
        <v>30</v>
      </c>
      <c r="I8" s="76"/>
      <c r="J8" s="4" t="s">
        <v>31</v>
      </c>
      <c r="K8" s="86" t="s">
        <v>32</v>
      </c>
      <c r="L8" s="79"/>
      <c r="M8" s="80"/>
      <c r="N8" s="5" t="s">
        <v>27</v>
      </c>
      <c r="O8" s="5" t="s">
        <v>28</v>
      </c>
      <c r="P8" s="87" t="s">
        <v>30</v>
      </c>
      <c r="Q8" s="83"/>
      <c r="R8" s="84" t="s">
        <v>33</v>
      </c>
      <c r="S8" s="84"/>
      <c r="T8" s="84" t="s">
        <v>31</v>
      </c>
      <c r="U8" s="84"/>
    </row>
    <row r="9" spans="2:21" x14ac:dyDescent="0.2">
      <c r="B9" s="19">
        <v>1</v>
      </c>
      <c r="C9" s="88">
        <v>1000000</v>
      </c>
      <c r="D9" s="88"/>
      <c r="E9" s="19">
        <v>2001</v>
      </c>
      <c r="F9" s="8">
        <v>42111</v>
      </c>
      <c r="G9" s="19" t="s">
        <v>3</v>
      </c>
      <c r="H9" s="92">
        <v>105.33</v>
      </c>
      <c r="I9" s="92"/>
      <c r="J9" s="19">
        <v>57</v>
      </c>
      <c r="K9" s="88">
        <f t="shared" ref="K9:K72" si="0">IF(F9="","",C9*0.03)</f>
        <v>30000</v>
      </c>
      <c r="L9" s="88"/>
      <c r="M9" s="6">
        <f>IF(J9="","",(K9/J9)/1000)</f>
        <v>0.52631578947368418</v>
      </c>
      <c r="N9" s="19">
        <v>2001</v>
      </c>
      <c r="O9" s="8">
        <v>42111</v>
      </c>
      <c r="P9" s="92">
        <v>108.25</v>
      </c>
      <c r="Q9" s="92"/>
      <c r="R9" s="93">
        <f>IF(O9="","",(IF(G9="売",H9-P9,P9-H9))*M9*100000)</f>
        <v>153684.21052631587</v>
      </c>
      <c r="S9" s="93"/>
      <c r="T9" s="94">
        <f>IF(O9="","",IF(R9&lt;0,J9*(-1),IF(G9="買",(P9-H9)*100,(H9-P9)*100)))</f>
        <v>292.00000000000017</v>
      </c>
      <c r="U9" s="94"/>
    </row>
    <row r="10" spans="2:21" x14ac:dyDescent="0.2">
      <c r="B10" s="19">
        <v>2</v>
      </c>
      <c r="C10" s="88">
        <f t="shared" ref="C10:C73" si="1">IF(R9="","",C9+R9)</f>
        <v>1153684.210526316</v>
      </c>
      <c r="D10" s="88"/>
      <c r="E10" s="19"/>
      <c r="F10" s="8"/>
      <c r="G10" s="19" t="s">
        <v>3</v>
      </c>
      <c r="H10" s="92"/>
      <c r="I10" s="92"/>
      <c r="J10" s="19"/>
      <c r="K10" s="88" t="str">
        <f t="shared" si="0"/>
        <v/>
      </c>
      <c r="L10" s="88"/>
      <c r="M10" s="6" t="str">
        <f t="shared" ref="M10:M73" si="2">IF(J10="","",(K10/J10)/1000)</f>
        <v/>
      </c>
      <c r="N10" s="19"/>
      <c r="O10" s="8"/>
      <c r="P10" s="92"/>
      <c r="Q10" s="92"/>
      <c r="R10" s="93" t="str">
        <f t="shared" ref="R10:R73" si="3">IF(O10="","",(IF(G10="売",H10-P10,P10-H10))*M10*100000)</f>
        <v/>
      </c>
      <c r="S10" s="93"/>
      <c r="T10" s="94" t="str">
        <f t="shared" ref="T10:T73" si="4">IF(O10="","",IF(R10&lt;0,J10*(-1),IF(G10="買",(P10-H10)*100,(H10-P10)*100)))</f>
        <v/>
      </c>
      <c r="U10" s="94"/>
    </row>
    <row r="11" spans="2:21" x14ac:dyDescent="0.2">
      <c r="B11" s="19">
        <v>3</v>
      </c>
      <c r="C11" s="88" t="str">
        <f t="shared" si="1"/>
        <v/>
      </c>
      <c r="D11" s="88"/>
      <c r="E11" s="19"/>
      <c r="F11" s="8"/>
      <c r="G11" s="19" t="s">
        <v>3</v>
      </c>
      <c r="H11" s="92"/>
      <c r="I11" s="92"/>
      <c r="J11" s="19"/>
      <c r="K11" s="88" t="str">
        <f t="shared" si="0"/>
        <v/>
      </c>
      <c r="L11" s="88"/>
      <c r="M11" s="6" t="str">
        <f t="shared" si="2"/>
        <v/>
      </c>
      <c r="N11" s="19"/>
      <c r="O11" s="8"/>
      <c r="P11" s="92"/>
      <c r="Q11" s="92"/>
      <c r="R11" s="93" t="str">
        <f t="shared" si="3"/>
        <v/>
      </c>
      <c r="S11" s="93"/>
      <c r="T11" s="94" t="str">
        <f t="shared" si="4"/>
        <v/>
      </c>
      <c r="U11" s="94"/>
    </row>
    <row r="12" spans="2:21" x14ac:dyDescent="0.2">
      <c r="B12" s="19">
        <v>4</v>
      </c>
      <c r="C12" s="88" t="str">
        <f t="shared" si="1"/>
        <v/>
      </c>
      <c r="D12" s="88"/>
      <c r="E12" s="19"/>
      <c r="F12" s="8"/>
      <c r="G12" s="19" t="s">
        <v>2</v>
      </c>
      <c r="H12" s="92"/>
      <c r="I12" s="92"/>
      <c r="J12" s="19"/>
      <c r="K12" s="88" t="str">
        <f t="shared" si="0"/>
        <v/>
      </c>
      <c r="L12" s="88"/>
      <c r="M12" s="6" t="str">
        <f t="shared" si="2"/>
        <v/>
      </c>
      <c r="N12" s="19"/>
      <c r="O12" s="8"/>
      <c r="P12" s="92"/>
      <c r="Q12" s="92"/>
      <c r="R12" s="93" t="str">
        <f t="shared" si="3"/>
        <v/>
      </c>
      <c r="S12" s="93"/>
      <c r="T12" s="94" t="str">
        <f t="shared" si="4"/>
        <v/>
      </c>
      <c r="U12" s="94"/>
    </row>
    <row r="13" spans="2:21" x14ac:dyDescent="0.2">
      <c r="B13" s="19">
        <v>5</v>
      </c>
      <c r="C13" s="88" t="str">
        <f t="shared" si="1"/>
        <v/>
      </c>
      <c r="D13" s="88"/>
      <c r="E13" s="19"/>
      <c r="F13" s="8"/>
      <c r="G13" s="19" t="s">
        <v>2</v>
      </c>
      <c r="H13" s="92"/>
      <c r="I13" s="92"/>
      <c r="J13" s="19"/>
      <c r="K13" s="88" t="str">
        <f t="shared" si="0"/>
        <v/>
      </c>
      <c r="L13" s="88"/>
      <c r="M13" s="6" t="str">
        <f t="shared" si="2"/>
        <v/>
      </c>
      <c r="N13" s="19"/>
      <c r="O13" s="8"/>
      <c r="P13" s="92"/>
      <c r="Q13" s="92"/>
      <c r="R13" s="93" t="str">
        <f t="shared" si="3"/>
        <v/>
      </c>
      <c r="S13" s="93"/>
      <c r="T13" s="94" t="str">
        <f t="shared" si="4"/>
        <v/>
      </c>
      <c r="U13" s="94"/>
    </row>
    <row r="14" spans="2:21" x14ac:dyDescent="0.2">
      <c r="B14" s="19">
        <v>6</v>
      </c>
      <c r="C14" s="88" t="str">
        <f t="shared" si="1"/>
        <v/>
      </c>
      <c r="D14" s="88"/>
      <c r="E14" s="19"/>
      <c r="F14" s="8"/>
      <c r="G14" s="19" t="s">
        <v>3</v>
      </c>
      <c r="H14" s="92"/>
      <c r="I14" s="92"/>
      <c r="J14" s="19"/>
      <c r="K14" s="88" t="str">
        <f t="shared" si="0"/>
        <v/>
      </c>
      <c r="L14" s="88"/>
      <c r="M14" s="6" t="str">
        <f t="shared" si="2"/>
        <v/>
      </c>
      <c r="N14" s="19"/>
      <c r="O14" s="8"/>
      <c r="P14" s="92"/>
      <c r="Q14" s="92"/>
      <c r="R14" s="93" t="str">
        <f t="shared" si="3"/>
        <v/>
      </c>
      <c r="S14" s="93"/>
      <c r="T14" s="94" t="str">
        <f t="shared" si="4"/>
        <v/>
      </c>
      <c r="U14" s="94"/>
    </row>
    <row r="15" spans="2:21" x14ac:dyDescent="0.2">
      <c r="B15" s="19">
        <v>7</v>
      </c>
      <c r="C15" s="88" t="str">
        <f t="shared" si="1"/>
        <v/>
      </c>
      <c r="D15" s="88"/>
      <c r="E15" s="19"/>
      <c r="F15" s="8"/>
      <c r="G15" s="19" t="s">
        <v>3</v>
      </c>
      <c r="H15" s="92"/>
      <c r="I15" s="92"/>
      <c r="J15" s="19"/>
      <c r="K15" s="88" t="str">
        <f t="shared" si="0"/>
        <v/>
      </c>
      <c r="L15" s="88"/>
      <c r="M15" s="6" t="str">
        <f t="shared" si="2"/>
        <v/>
      </c>
      <c r="N15" s="19"/>
      <c r="O15" s="8"/>
      <c r="P15" s="92"/>
      <c r="Q15" s="92"/>
      <c r="R15" s="93" t="str">
        <f t="shared" si="3"/>
        <v/>
      </c>
      <c r="S15" s="93"/>
      <c r="T15" s="94" t="str">
        <f t="shared" si="4"/>
        <v/>
      </c>
      <c r="U15" s="94"/>
    </row>
    <row r="16" spans="2:21" x14ac:dyDescent="0.2">
      <c r="B16" s="19">
        <v>8</v>
      </c>
      <c r="C16" s="88" t="str">
        <f t="shared" si="1"/>
        <v/>
      </c>
      <c r="D16" s="88"/>
      <c r="E16" s="19"/>
      <c r="F16" s="8"/>
      <c r="G16" s="19" t="s">
        <v>3</v>
      </c>
      <c r="H16" s="92"/>
      <c r="I16" s="92"/>
      <c r="J16" s="19"/>
      <c r="K16" s="88" t="str">
        <f t="shared" si="0"/>
        <v/>
      </c>
      <c r="L16" s="88"/>
      <c r="M16" s="6" t="str">
        <f t="shared" si="2"/>
        <v/>
      </c>
      <c r="N16" s="19"/>
      <c r="O16" s="8"/>
      <c r="P16" s="92"/>
      <c r="Q16" s="92"/>
      <c r="R16" s="93" t="str">
        <f t="shared" si="3"/>
        <v/>
      </c>
      <c r="S16" s="93"/>
      <c r="T16" s="94" t="str">
        <f t="shared" si="4"/>
        <v/>
      </c>
      <c r="U16" s="94"/>
    </row>
    <row r="17" spans="2:21" x14ac:dyDescent="0.2">
      <c r="B17" s="19">
        <v>9</v>
      </c>
      <c r="C17" s="88" t="str">
        <f t="shared" si="1"/>
        <v/>
      </c>
      <c r="D17" s="88"/>
      <c r="E17" s="19"/>
      <c r="F17" s="8"/>
      <c r="G17" s="19" t="s">
        <v>3</v>
      </c>
      <c r="H17" s="92"/>
      <c r="I17" s="92"/>
      <c r="J17" s="19"/>
      <c r="K17" s="88" t="str">
        <f t="shared" si="0"/>
        <v/>
      </c>
      <c r="L17" s="88"/>
      <c r="M17" s="6" t="str">
        <f t="shared" si="2"/>
        <v/>
      </c>
      <c r="N17" s="19"/>
      <c r="O17" s="8"/>
      <c r="P17" s="92"/>
      <c r="Q17" s="92"/>
      <c r="R17" s="93" t="str">
        <f t="shared" si="3"/>
        <v/>
      </c>
      <c r="S17" s="93"/>
      <c r="T17" s="94" t="str">
        <f t="shared" si="4"/>
        <v/>
      </c>
      <c r="U17" s="94"/>
    </row>
    <row r="18" spans="2:21" x14ac:dyDescent="0.2">
      <c r="B18" s="19">
        <v>10</v>
      </c>
      <c r="C18" s="88" t="str">
        <f t="shared" si="1"/>
        <v/>
      </c>
      <c r="D18" s="88"/>
      <c r="E18" s="19"/>
      <c r="F18" s="8"/>
      <c r="G18" s="19" t="s">
        <v>3</v>
      </c>
      <c r="H18" s="92"/>
      <c r="I18" s="92"/>
      <c r="J18" s="19"/>
      <c r="K18" s="88" t="str">
        <f t="shared" si="0"/>
        <v/>
      </c>
      <c r="L18" s="88"/>
      <c r="M18" s="6" t="str">
        <f t="shared" si="2"/>
        <v/>
      </c>
      <c r="N18" s="19"/>
      <c r="O18" s="8"/>
      <c r="P18" s="92"/>
      <c r="Q18" s="92"/>
      <c r="R18" s="93" t="str">
        <f t="shared" si="3"/>
        <v/>
      </c>
      <c r="S18" s="93"/>
      <c r="T18" s="94" t="str">
        <f t="shared" si="4"/>
        <v/>
      </c>
      <c r="U18" s="94"/>
    </row>
    <row r="19" spans="2:21" x14ac:dyDescent="0.2">
      <c r="B19" s="19">
        <v>11</v>
      </c>
      <c r="C19" s="88" t="str">
        <f t="shared" si="1"/>
        <v/>
      </c>
      <c r="D19" s="88"/>
      <c r="E19" s="19"/>
      <c r="F19" s="8"/>
      <c r="G19" s="19" t="s">
        <v>3</v>
      </c>
      <c r="H19" s="92"/>
      <c r="I19" s="92"/>
      <c r="J19" s="19"/>
      <c r="K19" s="88" t="str">
        <f t="shared" si="0"/>
        <v/>
      </c>
      <c r="L19" s="88"/>
      <c r="M19" s="6" t="str">
        <f t="shared" si="2"/>
        <v/>
      </c>
      <c r="N19" s="19"/>
      <c r="O19" s="8"/>
      <c r="P19" s="92"/>
      <c r="Q19" s="92"/>
      <c r="R19" s="93" t="str">
        <f t="shared" si="3"/>
        <v/>
      </c>
      <c r="S19" s="93"/>
      <c r="T19" s="94" t="str">
        <f t="shared" si="4"/>
        <v/>
      </c>
      <c r="U19" s="94"/>
    </row>
    <row r="20" spans="2:21" x14ac:dyDescent="0.2">
      <c r="B20" s="19">
        <v>12</v>
      </c>
      <c r="C20" s="88" t="str">
        <f t="shared" si="1"/>
        <v/>
      </c>
      <c r="D20" s="88"/>
      <c r="E20" s="19"/>
      <c r="F20" s="8"/>
      <c r="G20" s="19" t="s">
        <v>3</v>
      </c>
      <c r="H20" s="92"/>
      <c r="I20" s="92"/>
      <c r="J20" s="19"/>
      <c r="K20" s="88" t="str">
        <f t="shared" si="0"/>
        <v/>
      </c>
      <c r="L20" s="88"/>
      <c r="M20" s="6" t="str">
        <f t="shared" si="2"/>
        <v/>
      </c>
      <c r="N20" s="19"/>
      <c r="O20" s="8"/>
      <c r="P20" s="92"/>
      <c r="Q20" s="92"/>
      <c r="R20" s="93" t="str">
        <f t="shared" si="3"/>
        <v/>
      </c>
      <c r="S20" s="93"/>
      <c r="T20" s="94" t="str">
        <f t="shared" si="4"/>
        <v/>
      </c>
      <c r="U20" s="94"/>
    </row>
    <row r="21" spans="2:21" x14ac:dyDescent="0.2">
      <c r="B21" s="19">
        <v>13</v>
      </c>
      <c r="C21" s="88" t="str">
        <f t="shared" si="1"/>
        <v/>
      </c>
      <c r="D21" s="88"/>
      <c r="E21" s="19"/>
      <c r="F21" s="8"/>
      <c r="G21" s="19" t="s">
        <v>3</v>
      </c>
      <c r="H21" s="92"/>
      <c r="I21" s="92"/>
      <c r="J21" s="19"/>
      <c r="K21" s="88" t="str">
        <f t="shared" si="0"/>
        <v/>
      </c>
      <c r="L21" s="88"/>
      <c r="M21" s="6" t="str">
        <f t="shared" si="2"/>
        <v/>
      </c>
      <c r="N21" s="19"/>
      <c r="O21" s="8"/>
      <c r="P21" s="92"/>
      <c r="Q21" s="92"/>
      <c r="R21" s="93" t="str">
        <f t="shared" si="3"/>
        <v/>
      </c>
      <c r="S21" s="93"/>
      <c r="T21" s="94" t="str">
        <f t="shared" si="4"/>
        <v/>
      </c>
      <c r="U21" s="94"/>
    </row>
    <row r="22" spans="2:21" x14ac:dyDescent="0.2">
      <c r="B22" s="19">
        <v>14</v>
      </c>
      <c r="C22" s="88" t="str">
        <f t="shared" si="1"/>
        <v/>
      </c>
      <c r="D22" s="88"/>
      <c r="E22" s="19"/>
      <c r="F22" s="8"/>
      <c r="G22" s="19" t="s">
        <v>2</v>
      </c>
      <c r="H22" s="92"/>
      <c r="I22" s="92"/>
      <c r="J22" s="19"/>
      <c r="K22" s="88" t="str">
        <f t="shared" si="0"/>
        <v/>
      </c>
      <c r="L22" s="88"/>
      <c r="M22" s="6" t="str">
        <f t="shared" si="2"/>
        <v/>
      </c>
      <c r="N22" s="19"/>
      <c r="O22" s="8"/>
      <c r="P22" s="92"/>
      <c r="Q22" s="92"/>
      <c r="R22" s="93" t="str">
        <f t="shared" si="3"/>
        <v/>
      </c>
      <c r="S22" s="93"/>
      <c r="T22" s="94" t="str">
        <f t="shared" si="4"/>
        <v/>
      </c>
      <c r="U22" s="94"/>
    </row>
    <row r="23" spans="2:21" x14ac:dyDescent="0.2">
      <c r="B23" s="19">
        <v>15</v>
      </c>
      <c r="C23" s="88" t="str">
        <f t="shared" si="1"/>
        <v/>
      </c>
      <c r="D23" s="88"/>
      <c r="E23" s="19"/>
      <c r="F23" s="8"/>
      <c r="G23" s="19" t="s">
        <v>3</v>
      </c>
      <c r="H23" s="92"/>
      <c r="I23" s="92"/>
      <c r="J23" s="19"/>
      <c r="K23" s="88" t="str">
        <f t="shared" si="0"/>
        <v/>
      </c>
      <c r="L23" s="88"/>
      <c r="M23" s="6" t="str">
        <f t="shared" si="2"/>
        <v/>
      </c>
      <c r="N23" s="19"/>
      <c r="O23" s="8"/>
      <c r="P23" s="92"/>
      <c r="Q23" s="92"/>
      <c r="R23" s="93" t="str">
        <f t="shared" si="3"/>
        <v/>
      </c>
      <c r="S23" s="93"/>
      <c r="T23" s="94" t="str">
        <f t="shared" si="4"/>
        <v/>
      </c>
      <c r="U23" s="94"/>
    </row>
    <row r="24" spans="2:21" x14ac:dyDescent="0.2">
      <c r="B24" s="19">
        <v>16</v>
      </c>
      <c r="C24" s="88" t="str">
        <f t="shared" si="1"/>
        <v/>
      </c>
      <c r="D24" s="88"/>
      <c r="E24" s="19"/>
      <c r="F24" s="8"/>
      <c r="G24" s="19" t="s">
        <v>3</v>
      </c>
      <c r="H24" s="92"/>
      <c r="I24" s="92"/>
      <c r="J24" s="19"/>
      <c r="K24" s="88" t="str">
        <f t="shared" si="0"/>
        <v/>
      </c>
      <c r="L24" s="88"/>
      <c r="M24" s="6" t="str">
        <f t="shared" si="2"/>
        <v/>
      </c>
      <c r="N24" s="19"/>
      <c r="O24" s="8"/>
      <c r="P24" s="92"/>
      <c r="Q24" s="92"/>
      <c r="R24" s="93" t="str">
        <f t="shared" si="3"/>
        <v/>
      </c>
      <c r="S24" s="93"/>
      <c r="T24" s="94" t="str">
        <f t="shared" si="4"/>
        <v/>
      </c>
      <c r="U24" s="94"/>
    </row>
    <row r="25" spans="2:21" x14ac:dyDescent="0.2">
      <c r="B25" s="19">
        <v>17</v>
      </c>
      <c r="C25" s="88" t="str">
        <f t="shared" si="1"/>
        <v/>
      </c>
      <c r="D25" s="88"/>
      <c r="E25" s="19"/>
      <c r="F25" s="8"/>
      <c r="G25" s="19" t="s">
        <v>3</v>
      </c>
      <c r="H25" s="92"/>
      <c r="I25" s="92"/>
      <c r="J25" s="19"/>
      <c r="K25" s="88" t="str">
        <f t="shared" si="0"/>
        <v/>
      </c>
      <c r="L25" s="88"/>
      <c r="M25" s="6" t="str">
        <f t="shared" si="2"/>
        <v/>
      </c>
      <c r="N25" s="19"/>
      <c r="O25" s="8"/>
      <c r="P25" s="92"/>
      <c r="Q25" s="92"/>
      <c r="R25" s="93" t="str">
        <f t="shared" si="3"/>
        <v/>
      </c>
      <c r="S25" s="93"/>
      <c r="T25" s="94" t="str">
        <f t="shared" si="4"/>
        <v/>
      </c>
      <c r="U25" s="94"/>
    </row>
    <row r="26" spans="2:21" x14ac:dyDescent="0.2">
      <c r="B26" s="19">
        <v>18</v>
      </c>
      <c r="C26" s="88" t="str">
        <f t="shared" si="1"/>
        <v/>
      </c>
      <c r="D26" s="88"/>
      <c r="E26" s="19"/>
      <c r="F26" s="8"/>
      <c r="G26" s="19" t="s">
        <v>3</v>
      </c>
      <c r="H26" s="92"/>
      <c r="I26" s="92"/>
      <c r="J26" s="19"/>
      <c r="K26" s="88" t="str">
        <f t="shared" si="0"/>
        <v/>
      </c>
      <c r="L26" s="88"/>
      <c r="M26" s="6" t="str">
        <f t="shared" si="2"/>
        <v/>
      </c>
      <c r="N26" s="19"/>
      <c r="O26" s="8"/>
      <c r="P26" s="92"/>
      <c r="Q26" s="92"/>
      <c r="R26" s="93" t="str">
        <f t="shared" si="3"/>
        <v/>
      </c>
      <c r="S26" s="93"/>
      <c r="T26" s="94" t="str">
        <f t="shared" si="4"/>
        <v/>
      </c>
      <c r="U26" s="94"/>
    </row>
    <row r="27" spans="2:21" x14ac:dyDescent="0.2">
      <c r="B27" s="19">
        <v>19</v>
      </c>
      <c r="C27" s="88" t="str">
        <f t="shared" si="1"/>
        <v/>
      </c>
      <c r="D27" s="88"/>
      <c r="E27" s="19"/>
      <c r="F27" s="8"/>
      <c r="G27" s="19" t="s">
        <v>2</v>
      </c>
      <c r="H27" s="92"/>
      <c r="I27" s="92"/>
      <c r="J27" s="19"/>
      <c r="K27" s="88" t="str">
        <f t="shared" si="0"/>
        <v/>
      </c>
      <c r="L27" s="88"/>
      <c r="M27" s="6" t="str">
        <f t="shared" si="2"/>
        <v/>
      </c>
      <c r="N27" s="19"/>
      <c r="O27" s="8"/>
      <c r="P27" s="92"/>
      <c r="Q27" s="92"/>
      <c r="R27" s="93" t="str">
        <f t="shared" si="3"/>
        <v/>
      </c>
      <c r="S27" s="93"/>
      <c r="T27" s="94" t="str">
        <f t="shared" si="4"/>
        <v/>
      </c>
      <c r="U27" s="94"/>
    </row>
    <row r="28" spans="2:21" x14ac:dyDescent="0.2">
      <c r="B28" s="19">
        <v>20</v>
      </c>
      <c r="C28" s="88" t="str">
        <f t="shared" si="1"/>
        <v/>
      </c>
      <c r="D28" s="88"/>
      <c r="E28" s="19"/>
      <c r="F28" s="8"/>
      <c r="G28" s="19" t="s">
        <v>3</v>
      </c>
      <c r="H28" s="92"/>
      <c r="I28" s="92"/>
      <c r="J28" s="19"/>
      <c r="K28" s="88" t="str">
        <f t="shared" si="0"/>
        <v/>
      </c>
      <c r="L28" s="88"/>
      <c r="M28" s="6" t="str">
        <f t="shared" si="2"/>
        <v/>
      </c>
      <c r="N28" s="19"/>
      <c r="O28" s="8"/>
      <c r="P28" s="92"/>
      <c r="Q28" s="92"/>
      <c r="R28" s="93" t="str">
        <f t="shared" si="3"/>
        <v/>
      </c>
      <c r="S28" s="93"/>
      <c r="T28" s="94" t="str">
        <f t="shared" si="4"/>
        <v/>
      </c>
      <c r="U28" s="94"/>
    </row>
    <row r="29" spans="2:21" x14ac:dyDescent="0.2">
      <c r="B29" s="19">
        <v>21</v>
      </c>
      <c r="C29" s="88" t="str">
        <f t="shared" si="1"/>
        <v/>
      </c>
      <c r="D29" s="88"/>
      <c r="E29" s="19"/>
      <c r="F29" s="8"/>
      <c r="G29" s="19" t="s">
        <v>2</v>
      </c>
      <c r="H29" s="92"/>
      <c r="I29" s="92"/>
      <c r="J29" s="19"/>
      <c r="K29" s="88" t="str">
        <f t="shared" si="0"/>
        <v/>
      </c>
      <c r="L29" s="88"/>
      <c r="M29" s="6" t="str">
        <f t="shared" si="2"/>
        <v/>
      </c>
      <c r="N29" s="19"/>
      <c r="O29" s="8"/>
      <c r="P29" s="92"/>
      <c r="Q29" s="92"/>
      <c r="R29" s="93" t="str">
        <f t="shared" si="3"/>
        <v/>
      </c>
      <c r="S29" s="93"/>
      <c r="T29" s="94" t="str">
        <f t="shared" si="4"/>
        <v/>
      </c>
      <c r="U29" s="94"/>
    </row>
    <row r="30" spans="2:21" x14ac:dyDescent="0.2">
      <c r="B30" s="19">
        <v>22</v>
      </c>
      <c r="C30" s="88" t="str">
        <f t="shared" si="1"/>
        <v/>
      </c>
      <c r="D30" s="88"/>
      <c r="E30" s="19"/>
      <c r="F30" s="8"/>
      <c r="G30" s="19" t="s">
        <v>2</v>
      </c>
      <c r="H30" s="92"/>
      <c r="I30" s="92"/>
      <c r="J30" s="19"/>
      <c r="K30" s="88" t="str">
        <f t="shared" si="0"/>
        <v/>
      </c>
      <c r="L30" s="88"/>
      <c r="M30" s="6" t="str">
        <f t="shared" si="2"/>
        <v/>
      </c>
      <c r="N30" s="19"/>
      <c r="O30" s="8"/>
      <c r="P30" s="92"/>
      <c r="Q30" s="92"/>
      <c r="R30" s="93" t="str">
        <f t="shared" si="3"/>
        <v/>
      </c>
      <c r="S30" s="93"/>
      <c r="T30" s="94" t="str">
        <f t="shared" si="4"/>
        <v/>
      </c>
      <c r="U30" s="94"/>
    </row>
    <row r="31" spans="2:21" x14ac:dyDescent="0.2">
      <c r="B31" s="19">
        <v>23</v>
      </c>
      <c r="C31" s="88" t="str">
        <f t="shared" si="1"/>
        <v/>
      </c>
      <c r="D31" s="88"/>
      <c r="E31" s="19"/>
      <c r="F31" s="8"/>
      <c r="G31" s="19" t="s">
        <v>2</v>
      </c>
      <c r="H31" s="92"/>
      <c r="I31" s="92"/>
      <c r="J31" s="19"/>
      <c r="K31" s="88" t="str">
        <f t="shared" si="0"/>
        <v/>
      </c>
      <c r="L31" s="88"/>
      <c r="M31" s="6" t="str">
        <f t="shared" si="2"/>
        <v/>
      </c>
      <c r="N31" s="19"/>
      <c r="O31" s="8"/>
      <c r="P31" s="92"/>
      <c r="Q31" s="92"/>
      <c r="R31" s="93" t="str">
        <f t="shared" si="3"/>
        <v/>
      </c>
      <c r="S31" s="93"/>
      <c r="T31" s="94" t="str">
        <f t="shared" si="4"/>
        <v/>
      </c>
      <c r="U31" s="94"/>
    </row>
    <row r="32" spans="2:21" x14ac:dyDescent="0.2">
      <c r="B32" s="19">
        <v>24</v>
      </c>
      <c r="C32" s="88" t="str">
        <f t="shared" si="1"/>
        <v/>
      </c>
      <c r="D32" s="88"/>
      <c r="E32" s="19"/>
      <c r="F32" s="8"/>
      <c r="G32" s="19" t="s">
        <v>2</v>
      </c>
      <c r="H32" s="92"/>
      <c r="I32" s="92"/>
      <c r="J32" s="19"/>
      <c r="K32" s="88" t="str">
        <f t="shared" si="0"/>
        <v/>
      </c>
      <c r="L32" s="88"/>
      <c r="M32" s="6" t="str">
        <f t="shared" si="2"/>
        <v/>
      </c>
      <c r="N32" s="19"/>
      <c r="O32" s="8"/>
      <c r="P32" s="92"/>
      <c r="Q32" s="92"/>
      <c r="R32" s="93" t="str">
        <f t="shared" si="3"/>
        <v/>
      </c>
      <c r="S32" s="93"/>
      <c r="T32" s="94" t="str">
        <f t="shared" si="4"/>
        <v/>
      </c>
      <c r="U32" s="94"/>
    </row>
    <row r="33" spans="2:21" x14ac:dyDescent="0.2">
      <c r="B33" s="19">
        <v>25</v>
      </c>
      <c r="C33" s="88" t="str">
        <f t="shared" si="1"/>
        <v/>
      </c>
      <c r="D33" s="88"/>
      <c r="E33" s="19"/>
      <c r="F33" s="8"/>
      <c r="G33" s="19" t="s">
        <v>3</v>
      </c>
      <c r="H33" s="92"/>
      <c r="I33" s="92"/>
      <c r="J33" s="19"/>
      <c r="K33" s="88" t="str">
        <f t="shared" si="0"/>
        <v/>
      </c>
      <c r="L33" s="88"/>
      <c r="M33" s="6" t="str">
        <f t="shared" si="2"/>
        <v/>
      </c>
      <c r="N33" s="19"/>
      <c r="O33" s="8"/>
      <c r="P33" s="92"/>
      <c r="Q33" s="92"/>
      <c r="R33" s="93" t="str">
        <f t="shared" si="3"/>
        <v/>
      </c>
      <c r="S33" s="93"/>
      <c r="T33" s="94" t="str">
        <f t="shared" si="4"/>
        <v/>
      </c>
      <c r="U33" s="94"/>
    </row>
    <row r="34" spans="2:21" x14ac:dyDescent="0.2">
      <c r="B34" s="19">
        <v>26</v>
      </c>
      <c r="C34" s="88" t="str">
        <f t="shared" si="1"/>
        <v/>
      </c>
      <c r="D34" s="88"/>
      <c r="E34" s="19"/>
      <c r="F34" s="8"/>
      <c r="G34" s="19" t="s">
        <v>2</v>
      </c>
      <c r="H34" s="92"/>
      <c r="I34" s="92"/>
      <c r="J34" s="19"/>
      <c r="K34" s="88" t="str">
        <f t="shared" si="0"/>
        <v/>
      </c>
      <c r="L34" s="88"/>
      <c r="M34" s="6" t="str">
        <f t="shared" si="2"/>
        <v/>
      </c>
      <c r="N34" s="19"/>
      <c r="O34" s="8"/>
      <c r="P34" s="92"/>
      <c r="Q34" s="92"/>
      <c r="R34" s="93" t="str">
        <f t="shared" si="3"/>
        <v/>
      </c>
      <c r="S34" s="93"/>
      <c r="T34" s="94" t="str">
        <f t="shared" si="4"/>
        <v/>
      </c>
      <c r="U34" s="94"/>
    </row>
    <row r="35" spans="2:21" x14ac:dyDescent="0.2">
      <c r="B35" s="19">
        <v>27</v>
      </c>
      <c r="C35" s="88" t="str">
        <f t="shared" si="1"/>
        <v/>
      </c>
      <c r="D35" s="88"/>
      <c r="E35" s="19"/>
      <c r="F35" s="8"/>
      <c r="G35" s="19" t="s">
        <v>2</v>
      </c>
      <c r="H35" s="92"/>
      <c r="I35" s="92"/>
      <c r="J35" s="19"/>
      <c r="K35" s="88" t="str">
        <f t="shared" si="0"/>
        <v/>
      </c>
      <c r="L35" s="88"/>
      <c r="M35" s="6" t="str">
        <f t="shared" si="2"/>
        <v/>
      </c>
      <c r="N35" s="19"/>
      <c r="O35" s="8"/>
      <c r="P35" s="92"/>
      <c r="Q35" s="92"/>
      <c r="R35" s="93" t="str">
        <f t="shared" si="3"/>
        <v/>
      </c>
      <c r="S35" s="93"/>
      <c r="T35" s="94" t="str">
        <f t="shared" si="4"/>
        <v/>
      </c>
      <c r="U35" s="94"/>
    </row>
    <row r="36" spans="2:21" x14ac:dyDescent="0.2">
      <c r="B36" s="19">
        <v>28</v>
      </c>
      <c r="C36" s="88" t="str">
        <f t="shared" si="1"/>
        <v/>
      </c>
      <c r="D36" s="88"/>
      <c r="E36" s="19"/>
      <c r="F36" s="8"/>
      <c r="G36" s="19" t="s">
        <v>2</v>
      </c>
      <c r="H36" s="92"/>
      <c r="I36" s="92"/>
      <c r="J36" s="19"/>
      <c r="K36" s="88" t="str">
        <f t="shared" si="0"/>
        <v/>
      </c>
      <c r="L36" s="88"/>
      <c r="M36" s="6" t="str">
        <f t="shared" si="2"/>
        <v/>
      </c>
      <c r="N36" s="19"/>
      <c r="O36" s="8"/>
      <c r="P36" s="92"/>
      <c r="Q36" s="92"/>
      <c r="R36" s="93" t="str">
        <f t="shared" si="3"/>
        <v/>
      </c>
      <c r="S36" s="93"/>
      <c r="T36" s="94" t="str">
        <f t="shared" si="4"/>
        <v/>
      </c>
      <c r="U36" s="94"/>
    </row>
    <row r="37" spans="2:21" x14ac:dyDescent="0.2">
      <c r="B37" s="19">
        <v>29</v>
      </c>
      <c r="C37" s="88" t="str">
        <f t="shared" si="1"/>
        <v/>
      </c>
      <c r="D37" s="88"/>
      <c r="E37" s="19"/>
      <c r="F37" s="8"/>
      <c r="G37" s="19" t="s">
        <v>2</v>
      </c>
      <c r="H37" s="92"/>
      <c r="I37" s="92"/>
      <c r="J37" s="19"/>
      <c r="K37" s="88" t="str">
        <f t="shared" si="0"/>
        <v/>
      </c>
      <c r="L37" s="88"/>
      <c r="M37" s="6" t="str">
        <f t="shared" si="2"/>
        <v/>
      </c>
      <c r="N37" s="19"/>
      <c r="O37" s="8"/>
      <c r="P37" s="92"/>
      <c r="Q37" s="92"/>
      <c r="R37" s="93" t="str">
        <f t="shared" si="3"/>
        <v/>
      </c>
      <c r="S37" s="93"/>
      <c r="T37" s="94" t="str">
        <f t="shared" si="4"/>
        <v/>
      </c>
      <c r="U37" s="94"/>
    </row>
    <row r="38" spans="2:21" x14ac:dyDescent="0.2">
      <c r="B38" s="19">
        <v>30</v>
      </c>
      <c r="C38" s="88" t="str">
        <f t="shared" si="1"/>
        <v/>
      </c>
      <c r="D38" s="88"/>
      <c r="E38" s="19"/>
      <c r="F38" s="8"/>
      <c r="G38" s="19" t="s">
        <v>3</v>
      </c>
      <c r="H38" s="92"/>
      <c r="I38" s="92"/>
      <c r="J38" s="19"/>
      <c r="K38" s="88" t="str">
        <f t="shared" si="0"/>
        <v/>
      </c>
      <c r="L38" s="88"/>
      <c r="M38" s="6" t="str">
        <f t="shared" si="2"/>
        <v/>
      </c>
      <c r="N38" s="19"/>
      <c r="O38" s="8"/>
      <c r="P38" s="92"/>
      <c r="Q38" s="92"/>
      <c r="R38" s="93" t="str">
        <f t="shared" si="3"/>
        <v/>
      </c>
      <c r="S38" s="93"/>
      <c r="T38" s="94" t="str">
        <f t="shared" si="4"/>
        <v/>
      </c>
      <c r="U38" s="94"/>
    </row>
    <row r="39" spans="2:21" x14ac:dyDescent="0.2">
      <c r="B39" s="19">
        <v>31</v>
      </c>
      <c r="C39" s="88" t="str">
        <f t="shared" si="1"/>
        <v/>
      </c>
      <c r="D39" s="88"/>
      <c r="E39" s="19"/>
      <c r="F39" s="8"/>
      <c r="G39" s="19" t="s">
        <v>3</v>
      </c>
      <c r="H39" s="92"/>
      <c r="I39" s="92"/>
      <c r="J39" s="19"/>
      <c r="K39" s="88" t="str">
        <f t="shared" si="0"/>
        <v/>
      </c>
      <c r="L39" s="88"/>
      <c r="M39" s="6" t="str">
        <f t="shared" si="2"/>
        <v/>
      </c>
      <c r="N39" s="19"/>
      <c r="O39" s="8"/>
      <c r="P39" s="92"/>
      <c r="Q39" s="92"/>
      <c r="R39" s="93" t="str">
        <f t="shared" si="3"/>
        <v/>
      </c>
      <c r="S39" s="93"/>
      <c r="T39" s="94" t="str">
        <f t="shared" si="4"/>
        <v/>
      </c>
      <c r="U39" s="94"/>
    </row>
    <row r="40" spans="2:21" x14ac:dyDescent="0.2">
      <c r="B40" s="19">
        <v>32</v>
      </c>
      <c r="C40" s="88" t="str">
        <f t="shared" si="1"/>
        <v/>
      </c>
      <c r="D40" s="88"/>
      <c r="E40" s="19"/>
      <c r="F40" s="8"/>
      <c r="G40" s="19" t="s">
        <v>3</v>
      </c>
      <c r="H40" s="92"/>
      <c r="I40" s="92"/>
      <c r="J40" s="19"/>
      <c r="K40" s="88" t="str">
        <f t="shared" si="0"/>
        <v/>
      </c>
      <c r="L40" s="88"/>
      <c r="M40" s="6" t="str">
        <f t="shared" si="2"/>
        <v/>
      </c>
      <c r="N40" s="19"/>
      <c r="O40" s="8"/>
      <c r="P40" s="92"/>
      <c r="Q40" s="92"/>
      <c r="R40" s="93" t="str">
        <f t="shared" si="3"/>
        <v/>
      </c>
      <c r="S40" s="93"/>
      <c r="T40" s="94" t="str">
        <f t="shared" si="4"/>
        <v/>
      </c>
      <c r="U40" s="94"/>
    </row>
    <row r="41" spans="2:21" x14ac:dyDescent="0.2">
      <c r="B41" s="19">
        <v>33</v>
      </c>
      <c r="C41" s="88" t="str">
        <f t="shared" si="1"/>
        <v/>
      </c>
      <c r="D41" s="88"/>
      <c r="E41" s="19"/>
      <c r="F41" s="8"/>
      <c r="G41" s="19" t="s">
        <v>2</v>
      </c>
      <c r="H41" s="92"/>
      <c r="I41" s="92"/>
      <c r="J41" s="19"/>
      <c r="K41" s="88" t="str">
        <f t="shared" si="0"/>
        <v/>
      </c>
      <c r="L41" s="88"/>
      <c r="M41" s="6" t="str">
        <f t="shared" si="2"/>
        <v/>
      </c>
      <c r="N41" s="19"/>
      <c r="O41" s="8"/>
      <c r="P41" s="92"/>
      <c r="Q41" s="92"/>
      <c r="R41" s="93" t="str">
        <f t="shared" si="3"/>
        <v/>
      </c>
      <c r="S41" s="93"/>
      <c r="T41" s="94" t="str">
        <f t="shared" si="4"/>
        <v/>
      </c>
      <c r="U41" s="94"/>
    </row>
    <row r="42" spans="2:21" x14ac:dyDescent="0.2">
      <c r="B42" s="19">
        <v>34</v>
      </c>
      <c r="C42" s="88" t="str">
        <f t="shared" si="1"/>
        <v/>
      </c>
      <c r="D42" s="88"/>
      <c r="E42" s="19"/>
      <c r="F42" s="8"/>
      <c r="G42" s="19" t="s">
        <v>3</v>
      </c>
      <c r="H42" s="92"/>
      <c r="I42" s="92"/>
      <c r="J42" s="19"/>
      <c r="K42" s="88" t="str">
        <f t="shared" si="0"/>
        <v/>
      </c>
      <c r="L42" s="88"/>
      <c r="M42" s="6" t="str">
        <f t="shared" si="2"/>
        <v/>
      </c>
      <c r="N42" s="19"/>
      <c r="O42" s="8"/>
      <c r="P42" s="92"/>
      <c r="Q42" s="92"/>
      <c r="R42" s="93" t="str">
        <f t="shared" si="3"/>
        <v/>
      </c>
      <c r="S42" s="93"/>
      <c r="T42" s="94" t="str">
        <f t="shared" si="4"/>
        <v/>
      </c>
      <c r="U42" s="94"/>
    </row>
    <row r="43" spans="2:21" x14ac:dyDescent="0.2">
      <c r="B43" s="19">
        <v>35</v>
      </c>
      <c r="C43" s="88" t="str">
        <f t="shared" si="1"/>
        <v/>
      </c>
      <c r="D43" s="88"/>
      <c r="E43" s="19"/>
      <c r="F43" s="8"/>
      <c r="G43" s="19" t="s">
        <v>2</v>
      </c>
      <c r="H43" s="92"/>
      <c r="I43" s="92"/>
      <c r="J43" s="19"/>
      <c r="K43" s="88" t="str">
        <f t="shared" si="0"/>
        <v/>
      </c>
      <c r="L43" s="88"/>
      <c r="M43" s="6" t="str">
        <f t="shared" si="2"/>
        <v/>
      </c>
      <c r="N43" s="19"/>
      <c r="O43" s="8"/>
      <c r="P43" s="92"/>
      <c r="Q43" s="92"/>
      <c r="R43" s="93" t="str">
        <f t="shared" si="3"/>
        <v/>
      </c>
      <c r="S43" s="93"/>
      <c r="T43" s="94" t="str">
        <f t="shared" si="4"/>
        <v/>
      </c>
      <c r="U43" s="94"/>
    </row>
    <row r="44" spans="2:21" x14ac:dyDescent="0.2">
      <c r="B44" s="19">
        <v>36</v>
      </c>
      <c r="C44" s="88" t="str">
        <f t="shared" si="1"/>
        <v/>
      </c>
      <c r="D44" s="88"/>
      <c r="E44" s="19"/>
      <c r="F44" s="8"/>
      <c r="G44" s="19" t="s">
        <v>3</v>
      </c>
      <c r="H44" s="92"/>
      <c r="I44" s="92"/>
      <c r="J44" s="19"/>
      <c r="K44" s="88" t="str">
        <f t="shared" si="0"/>
        <v/>
      </c>
      <c r="L44" s="88"/>
      <c r="M44" s="6" t="str">
        <f t="shared" si="2"/>
        <v/>
      </c>
      <c r="N44" s="19"/>
      <c r="O44" s="8"/>
      <c r="P44" s="92"/>
      <c r="Q44" s="92"/>
      <c r="R44" s="93" t="str">
        <f t="shared" si="3"/>
        <v/>
      </c>
      <c r="S44" s="93"/>
      <c r="T44" s="94" t="str">
        <f t="shared" si="4"/>
        <v/>
      </c>
      <c r="U44" s="94"/>
    </row>
    <row r="45" spans="2:21" x14ac:dyDescent="0.2">
      <c r="B45" s="19">
        <v>37</v>
      </c>
      <c r="C45" s="88" t="str">
        <f t="shared" si="1"/>
        <v/>
      </c>
      <c r="D45" s="88"/>
      <c r="E45" s="19"/>
      <c r="F45" s="8"/>
      <c r="G45" s="19" t="s">
        <v>2</v>
      </c>
      <c r="H45" s="92"/>
      <c r="I45" s="92"/>
      <c r="J45" s="19"/>
      <c r="K45" s="88" t="str">
        <f t="shared" si="0"/>
        <v/>
      </c>
      <c r="L45" s="88"/>
      <c r="M45" s="6" t="str">
        <f t="shared" si="2"/>
        <v/>
      </c>
      <c r="N45" s="19"/>
      <c r="O45" s="8"/>
      <c r="P45" s="92"/>
      <c r="Q45" s="92"/>
      <c r="R45" s="93" t="str">
        <f t="shared" si="3"/>
        <v/>
      </c>
      <c r="S45" s="93"/>
      <c r="T45" s="94" t="str">
        <f t="shared" si="4"/>
        <v/>
      </c>
      <c r="U45" s="94"/>
    </row>
    <row r="46" spans="2:21" x14ac:dyDescent="0.2">
      <c r="B46" s="19">
        <v>38</v>
      </c>
      <c r="C46" s="88" t="str">
        <f t="shared" si="1"/>
        <v/>
      </c>
      <c r="D46" s="88"/>
      <c r="E46" s="19"/>
      <c r="F46" s="8"/>
      <c r="G46" s="19" t="s">
        <v>3</v>
      </c>
      <c r="H46" s="92"/>
      <c r="I46" s="92"/>
      <c r="J46" s="19"/>
      <c r="K46" s="88" t="str">
        <f t="shared" si="0"/>
        <v/>
      </c>
      <c r="L46" s="88"/>
      <c r="M46" s="6" t="str">
        <f t="shared" si="2"/>
        <v/>
      </c>
      <c r="N46" s="19"/>
      <c r="O46" s="8"/>
      <c r="P46" s="92"/>
      <c r="Q46" s="92"/>
      <c r="R46" s="93" t="str">
        <f t="shared" si="3"/>
        <v/>
      </c>
      <c r="S46" s="93"/>
      <c r="T46" s="94" t="str">
        <f t="shared" si="4"/>
        <v/>
      </c>
      <c r="U46" s="94"/>
    </row>
    <row r="47" spans="2:21" x14ac:dyDescent="0.2">
      <c r="B47" s="19">
        <v>39</v>
      </c>
      <c r="C47" s="88" t="str">
        <f t="shared" si="1"/>
        <v/>
      </c>
      <c r="D47" s="88"/>
      <c r="E47" s="19"/>
      <c r="F47" s="8"/>
      <c r="G47" s="19" t="s">
        <v>3</v>
      </c>
      <c r="H47" s="92"/>
      <c r="I47" s="92"/>
      <c r="J47" s="19"/>
      <c r="K47" s="88" t="str">
        <f t="shared" si="0"/>
        <v/>
      </c>
      <c r="L47" s="88"/>
      <c r="M47" s="6" t="str">
        <f t="shared" si="2"/>
        <v/>
      </c>
      <c r="N47" s="19"/>
      <c r="O47" s="8"/>
      <c r="P47" s="92"/>
      <c r="Q47" s="92"/>
      <c r="R47" s="93" t="str">
        <f t="shared" si="3"/>
        <v/>
      </c>
      <c r="S47" s="93"/>
      <c r="T47" s="94" t="str">
        <f t="shared" si="4"/>
        <v/>
      </c>
      <c r="U47" s="94"/>
    </row>
    <row r="48" spans="2:21" x14ac:dyDescent="0.2">
      <c r="B48" s="19">
        <v>40</v>
      </c>
      <c r="C48" s="88" t="str">
        <f t="shared" si="1"/>
        <v/>
      </c>
      <c r="D48" s="88"/>
      <c r="E48" s="19"/>
      <c r="F48" s="8"/>
      <c r="G48" s="19" t="s">
        <v>36</v>
      </c>
      <c r="H48" s="92"/>
      <c r="I48" s="92"/>
      <c r="J48" s="19"/>
      <c r="K48" s="88" t="str">
        <f t="shared" si="0"/>
        <v/>
      </c>
      <c r="L48" s="88"/>
      <c r="M48" s="6" t="str">
        <f t="shared" si="2"/>
        <v/>
      </c>
      <c r="N48" s="19"/>
      <c r="O48" s="8"/>
      <c r="P48" s="92"/>
      <c r="Q48" s="92"/>
      <c r="R48" s="93" t="str">
        <f t="shared" si="3"/>
        <v/>
      </c>
      <c r="S48" s="93"/>
      <c r="T48" s="94" t="str">
        <f t="shared" si="4"/>
        <v/>
      </c>
      <c r="U48" s="94"/>
    </row>
    <row r="49" spans="2:21" x14ac:dyDescent="0.2">
      <c r="B49" s="19">
        <v>41</v>
      </c>
      <c r="C49" s="88" t="str">
        <f t="shared" si="1"/>
        <v/>
      </c>
      <c r="D49" s="88"/>
      <c r="E49" s="19"/>
      <c r="F49" s="8"/>
      <c r="G49" s="19" t="s">
        <v>3</v>
      </c>
      <c r="H49" s="92"/>
      <c r="I49" s="92"/>
      <c r="J49" s="19"/>
      <c r="K49" s="88" t="str">
        <f t="shared" si="0"/>
        <v/>
      </c>
      <c r="L49" s="88"/>
      <c r="M49" s="6" t="str">
        <f t="shared" si="2"/>
        <v/>
      </c>
      <c r="N49" s="19"/>
      <c r="O49" s="8"/>
      <c r="P49" s="92"/>
      <c r="Q49" s="92"/>
      <c r="R49" s="93" t="str">
        <f t="shared" si="3"/>
        <v/>
      </c>
      <c r="S49" s="93"/>
      <c r="T49" s="94" t="str">
        <f t="shared" si="4"/>
        <v/>
      </c>
      <c r="U49" s="94"/>
    </row>
    <row r="50" spans="2:21" x14ac:dyDescent="0.2">
      <c r="B50" s="19">
        <v>42</v>
      </c>
      <c r="C50" s="88" t="str">
        <f t="shared" si="1"/>
        <v/>
      </c>
      <c r="D50" s="88"/>
      <c r="E50" s="19"/>
      <c r="F50" s="8"/>
      <c r="G50" s="19" t="s">
        <v>3</v>
      </c>
      <c r="H50" s="92"/>
      <c r="I50" s="92"/>
      <c r="J50" s="19"/>
      <c r="K50" s="88" t="str">
        <f t="shared" si="0"/>
        <v/>
      </c>
      <c r="L50" s="88"/>
      <c r="M50" s="6" t="str">
        <f t="shared" si="2"/>
        <v/>
      </c>
      <c r="N50" s="19"/>
      <c r="O50" s="8"/>
      <c r="P50" s="92"/>
      <c r="Q50" s="92"/>
      <c r="R50" s="93" t="str">
        <f t="shared" si="3"/>
        <v/>
      </c>
      <c r="S50" s="93"/>
      <c r="T50" s="94" t="str">
        <f t="shared" si="4"/>
        <v/>
      </c>
      <c r="U50" s="94"/>
    </row>
    <row r="51" spans="2:21" x14ac:dyDescent="0.2">
      <c r="B51" s="19">
        <v>43</v>
      </c>
      <c r="C51" s="88" t="str">
        <f t="shared" si="1"/>
        <v/>
      </c>
      <c r="D51" s="88"/>
      <c r="E51" s="19"/>
      <c r="F51" s="8"/>
      <c r="G51" s="19" t="s">
        <v>2</v>
      </c>
      <c r="H51" s="92"/>
      <c r="I51" s="92"/>
      <c r="J51" s="19"/>
      <c r="K51" s="88" t="str">
        <f t="shared" si="0"/>
        <v/>
      </c>
      <c r="L51" s="88"/>
      <c r="M51" s="6" t="str">
        <f t="shared" si="2"/>
        <v/>
      </c>
      <c r="N51" s="19"/>
      <c r="O51" s="8"/>
      <c r="P51" s="92"/>
      <c r="Q51" s="92"/>
      <c r="R51" s="93" t="str">
        <f t="shared" si="3"/>
        <v/>
      </c>
      <c r="S51" s="93"/>
      <c r="T51" s="94" t="str">
        <f t="shared" si="4"/>
        <v/>
      </c>
      <c r="U51" s="94"/>
    </row>
    <row r="52" spans="2:21" x14ac:dyDescent="0.2">
      <c r="B52" s="19">
        <v>44</v>
      </c>
      <c r="C52" s="88" t="str">
        <f t="shared" si="1"/>
        <v/>
      </c>
      <c r="D52" s="88"/>
      <c r="E52" s="19"/>
      <c r="F52" s="8"/>
      <c r="G52" s="19" t="s">
        <v>2</v>
      </c>
      <c r="H52" s="92"/>
      <c r="I52" s="92"/>
      <c r="J52" s="19"/>
      <c r="K52" s="88" t="str">
        <f t="shared" si="0"/>
        <v/>
      </c>
      <c r="L52" s="88"/>
      <c r="M52" s="6" t="str">
        <f t="shared" si="2"/>
        <v/>
      </c>
      <c r="N52" s="19"/>
      <c r="O52" s="8"/>
      <c r="P52" s="92"/>
      <c r="Q52" s="92"/>
      <c r="R52" s="93" t="str">
        <f t="shared" si="3"/>
        <v/>
      </c>
      <c r="S52" s="93"/>
      <c r="T52" s="94" t="str">
        <f t="shared" si="4"/>
        <v/>
      </c>
      <c r="U52" s="94"/>
    </row>
    <row r="53" spans="2:21" x14ac:dyDescent="0.2">
      <c r="B53" s="19">
        <v>45</v>
      </c>
      <c r="C53" s="88" t="str">
        <f t="shared" si="1"/>
        <v/>
      </c>
      <c r="D53" s="88"/>
      <c r="E53" s="19"/>
      <c r="F53" s="8"/>
      <c r="G53" s="19" t="s">
        <v>3</v>
      </c>
      <c r="H53" s="92"/>
      <c r="I53" s="92"/>
      <c r="J53" s="19"/>
      <c r="K53" s="88" t="str">
        <f t="shared" si="0"/>
        <v/>
      </c>
      <c r="L53" s="88"/>
      <c r="M53" s="6" t="str">
        <f t="shared" si="2"/>
        <v/>
      </c>
      <c r="N53" s="19"/>
      <c r="O53" s="8"/>
      <c r="P53" s="92"/>
      <c r="Q53" s="92"/>
      <c r="R53" s="93" t="str">
        <f t="shared" si="3"/>
        <v/>
      </c>
      <c r="S53" s="93"/>
      <c r="T53" s="94" t="str">
        <f t="shared" si="4"/>
        <v/>
      </c>
      <c r="U53" s="94"/>
    </row>
    <row r="54" spans="2:21" x14ac:dyDescent="0.2">
      <c r="B54" s="19">
        <v>46</v>
      </c>
      <c r="C54" s="88" t="str">
        <f t="shared" si="1"/>
        <v/>
      </c>
      <c r="D54" s="88"/>
      <c r="E54" s="19"/>
      <c r="F54" s="8"/>
      <c r="G54" s="19" t="s">
        <v>3</v>
      </c>
      <c r="H54" s="92"/>
      <c r="I54" s="92"/>
      <c r="J54" s="19"/>
      <c r="K54" s="88" t="str">
        <f t="shared" si="0"/>
        <v/>
      </c>
      <c r="L54" s="88"/>
      <c r="M54" s="6" t="str">
        <f t="shared" si="2"/>
        <v/>
      </c>
      <c r="N54" s="19"/>
      <c r="O54" s="8"/>
      <c r="P54" s="92"/>
      <c r="Q54" s="92"/>
      <c r="R54" s="93" t="str">
        <f t="shared" si="3"/>
        <v/>
      </c>
      <c r="S54" s="93"/>
      <c r="T54" s="94" t="str">
        <f t="shared" si="4"/>
        <v/>
      </c>
      <c r="U54" s="94"/>
    </row>
    <row r="55" spans="2:21" x14ac:dyDescent="0.2">
      <c r="B55" s="19">
        <v>47</v>
      </c>
      <c r="C55" s="88" t="str">
        <f t="shared" si="1"/>
        <v/>
      </c>
      <c r="D55" s="88"/>
      <c r="E55" s="19"/>
      <c r="F55" s="8"/>
      <c r="G55" s="19" t="s">
        <v>2</v>
      </c>
      <c r="H55" s="92"/>
      <c r="I55" s="92"/>
      <c r="J55" s="19"/>
      <c r="K55" s="88" t="str">
        <f t="shared" si="0"/>
        <v/>
      </c>
      <c r="L55" s="88"/>
      <c r="M55" s="6" t="str">
        <f t="shared" si="2"/>
        <v/>
      </c>
      <c r="N55" s="19"/>
      <c r="O55" s="8"/>
      <c r="P55" s="92"/>
      <c r="Q55" s="92"/>
      <c r="R55" s="93" t="str">
        <f t="shared" si="3"/>
        <v/>
      </c>
      <c r="S55" s="93"/>
      <c r="T55" s="94" t="str">
        <f t="shared" si="4"/>
        <v/>
      </c>
      <c r="U55" s="94"/>
    </row>
    <row r="56" spans="2:21" x14ac:dyDescent="0.2">
      <c r="B56" s="19">
        <v>48</v>
      </c>
      <c r="C56" s="88" t="str">
        <f t="shared" si="1"/>
        <v/>
      </c>
      <c r="D56" s="88"/>
      <c r="E56" s="19"/>
      <c r="F56" s="8"/>
      <c r="G56" s="19" t="s">
        <v>2</v>
      </c>
      <c r="H56" s="92"/>
      <c r="I56" s="92"/>
      <c r="J56" s="19"/>
      <c r="K56" s="88" t="str">
        <f t="shared" si="0"/>
        <v/>
      </c>
      <c r="L56" s="88"/>
      <c r="M56" s="6" t="str">
        <f t="shared" si="2"/>
        <v/>
      </c>
      <c r="N56" s="19"/>
      <c r="O56" s="8"/>
      <c r="P56" s="92"/>
      <c r="Q56" s="92"/>
      <c r="R56" s="93" t="str">
        <f t="shared" si="3"/>
        <v/>
      </c>
      <c r="S56" s="93"/>
      <c r="T56" s="94" t="str">
        <f t="shared" si="4"/>
        <v/>
      </c>
      <c r="U56" s="94"/>
    </row>
    <row r="57" spans="2:21" x14ac:dyDescent="0.2">
      <c r="B57" s="19">
        <v>49</v>
      </c>
      <c r="C57" s="88" t="str">
        <f t="shared" si="1"/>
        <v/>
      </c>
      <c r="D57" s="88"/>
      <c r="E57" s="19"/>
      <c r="F57" s="8"/>
      <c r="G57" s="19" t="s">
        <v>2</v>
      </c>
      <c r="H57" s="92"/>
      <c r="I57" s="92"/>
      <c r="J57" s="19"/>
      <c r="K57" s="88" t="str">
        <f t="shared" si="0"/>
        <v/>
      </c>
      <c r="L57" s="88"/>
      <c r="M57" s="6" t="str">
        <f t="shared" si="2"/>
        <v/>
      </c>
      <c r="N57" s="19"/>
      <c r="O57" s="8"/>
      <c r="P57" s="92"/>
      <c r="Q57" s="92"/>
      <c r="R57" s="93" t="str">
        <f t="shared" si="3"/>
        <v/>
      </c>
      <c r="S57" s="93"/>
      <c r="T57" s="94" t="str">
        <f t="shared" si="4"/>
        <v/>
      </c>
      <c r="U57" s="94"/>
    </row>
    <row r="58" spans="2:21" x14ac:dyDescent="0.2">
      <c r="B58" s="19">
        <v>50</v>
      </c>
      <c r="C58" s="88" t="str">
        <f t="shared" si="1"/>
        <v/>
      </c>
      <c r="D58" s="88"/>
      <c r="E58" s="19"/>
      <c r="F58" s="8"/>
      <c r="G58" s="19" t="s">
        <v>2</v>
      </c>
      <c r="H58" s="92"/>
      <c r="I58" s="92"/>
      <c r="J58" s="19"/>
      <c r="K58" s="88" t="str">
        <f t="shared" si="0"/>
        <v/>
      </c>
      <c r="L58" s="88"/>
      <c r="M58" s="6" t="str">
        <f t="shared" si="2"/>
        <v/>
      </c>
      <c r="N58" s="19"/>
      <c r="O58" s="8"/>
      <c r="P58" s="92"/>
      <c r="Q58" s="92"/>
      <c r="R58" s="93" t="str">
        <f t="shared" si="3"/>
        <v/>
      </c>
      <c r="S58" s="93"/>
      <c r="T58" s="94" t="str">
        <f t="shared" si="4"/>
        <v/>
      </c>
      <c r="U58" s="94"/>
    </row>
    <row r="59" spans="2:21" x14ac:dyDescent="0.2">
      <c r="B59" s="19">
        <v>51</v>
      </c>
      <c r="C59" s="88" t="str">
        <f t="shared" si="1"/>
        <v/>
      </c>
      <c r="D59" s="88"/>
      <c r="E59" s="19"/>
      <c r="F59" s="8"/>
      <c r="G59" s="19" t="s">
        <v>2</v>
      </c>
      <c r="H59" s="92"/>
      <c r="I59" s="92"/>
      <c r="J59" s="19"/>
      <c r="K59" s="88" t="str">
        <f t="shared" si="0"/>
        <v/>
      </c>
      <c r="L59" s="88"/>
      <c r="M59" s="6" t="str">
        <f t="shared" si="2"/>
        <v/>
      </c>
      <c r="N59" s="19"/>
      <c r="O59" s="8"/>
      <c r="P59" s="92"/>
      <c r="Q59" s="92"/>
      <c r="R59" s="93" t="str">
        <f t="shared" si="3"/>
        <v/>
      </c>
      <c r="S59" s="93"/>
      <c r="T59" s="94" t="str">
        <f t="shared" si="4"/>
        <v/>
      </c>
      <c r="U59" s="94"/>
    </row>
    <row r="60" spans="2:21" x14ac:dyDescent="0.2">
      <c r="B60" s="19">
        <v>52</v>
      </c>
      <c r="C60" s="88" t="str">
        <f t="shared" si="1"/>
        <v/>
      </c>
      <c r="D60" s="88"/>
      <c r="E60" s="19"/>
      <c r="F60" s="8"/>
      <c r="G60" s="19" t="s">
        <v>2</v>
      </c>
      <c r="H60" s="92"/>
      <c r="I60" s="92"/>
      <c r="J60" s="19"/>
      <c r="K60" s="88" t="str">
        <f t="shared" si="0"/>
        <v/>
      </c>
      <c r="L60" s="88"/>
      <c r="M60" s="6" t="str">
        <f t="shared" si="2"/>
        <v/>
      </c>
      <c r="N60" s="19"/>
      <c r="O60" s="8"/>
      <c r="P60" s="92"/>
      <c r="Q60" s="92"/>
      <c r="R60" s="93" t="str">
        <f t="shared" si="3"/>
        <v/>
      </c>
      <c r="S60" s="93"/>
      <c r="T60" s="94" t="str">
        <f t="shared" si="4"/>
        <v/>
      </c>
      <c r="U60" s="94"/>
    </row>
    <row r="61" spans="2:21" x14ac:dyDescent="0.2">
      <c r="B61" s="19">
        <v>53</v>
      </c>
      <c r="C61" s="88" t="str">
        <f t="shared" si="1"/>
        <v/>
      </c>
      <c r="D61" s="88"/>
      <c r="E61" s="19"/>
      <c r="F61" s="8"/>
      <c r="G61" s="19" t="s">
        <v>2</v>
      </c>
      <c r="H61" s="92"/>
      <c r="I61" s="92"/>
      <c r="J61" s="19"/>
      <c r="K61" s="88" t="str">
        <f t="shared" si="0"/>
        <v/>
      </c>
      <c r="L61" s="88"/>
      <c r="M61" s="6" t="str">
        <f t="shared" si="2"/>
        <v/>
      </c>
      <c r="N61" s="19"/>
      <c r="O61" s="8"/>
      <c r="P61" s="92"/>
      <c r="Q61" s="92"/>
      <c r="R61" s="93" t="str">
        <f t="shared" si="3"/>
        <v/>
      </c>
      <c r="S61" s="93"/>
      <c r="T61" s="94" t="str">
        <f t="shared" si="4"/>
        <v/>
      </c>
      <c r="U61" s="94"/>
    </row>
    <row r="62" spans="2:21" x14ac:dyDescent="0.2">
      <c r="B62" s="19">
        <v>54</v>
      </c>
      <c r="C62" s="88" t="str">
        <f t="shared" si="1"/>
        <v/>
      </c>
      <c r="D62" s="88"/>
      <c r="E62" s="19"/>
      <c r="F62" s="8"/>
      <c r="G62" s="19" t="s">
        <v>2</v>
      </c>
      <c r="H62" s="92"/>
      <c r="I62" s="92"/>
      <c r="J62" s="19"/>
      <c r="K62" s="88" t="str">
        <f t="shared" si="0"/>
        <v/>
      </c>
      <c r="L62" s="88"/>
      <c r="M62" s="6" t="str">
        <f t="shared" si="2"/>
        <v/>
      </c>
      <c r="N62" s="19"/>
      <c r="O62" s="8"/>
      <c r="P62" s="92"/>
      <c r="Q62" s="92"/>
      <c r="R62" s="93" t="str">
        <f t="shared" si="3"/>
        <v/>
      </c>
      <c r="S62" s="93"/>
      <c r="T62" s="94" t="str">
        <f t="shared" si="4"/>
        <v/>
      </c>
      <c r="U62" s="94"/>
    </row>
    <row r="63" spans="2:21" x14ac:dyDescent="0.2">
      <c r="B63" s="19">
        <v>55</v>
      </c>
      <c r="C63" s="88" t="str">
        <f t="shared" si="1"/>
        <v/>
      </c>
      <c r="D63" s="88"/>
      <c r="E63" s="19"/>
      <c r="F63" s="8"/>
      <c r="G63" s="19" t="s">
        <v>3</v>
      </c>
      <c r="H63" s="92"/>
      <c r="I63" s="92"/>
      <c r="J63" s="19"/>
      <c r="K63" s="88" t="str">
        <f t="shared" si="0"/>
        <v/>
      </c>
      <c r="L63" s="88"/>
      <c r="M63" s="6" t="str">
        <f t="shared" si="2"/>
        <v/>
      </c>
      <c r="N63" s="19"/>
      <c r="O63" s="8"/>
      <c r="P63" s="92"/>
      <c r="Q63" s="92"/>
      <c r="R63" s="93" t="str">
        <f t="shared" si="3"/>
        <v/>
      </c>
      <c r="S63" s="93"/>
      <c r="T63" s="94" t="str">
        <f t="shared" si="4"/>
        <v/>
      </c>
      <c r="U63" s="94"/>
    </row>
    <row r="64" spans="2:21" x14ac:dyDescent="0.2">
      <c r="B64" s="19">
        <v>56</v>
      </c>
      <c r="C64" s="88" t="str">
        <f t="shared" si="1"/>
        <v/>
      </c>
      <c r="D64" s="88"/>
      <c r="E64" s="19"/>
      <c r="F64" s="8"/>
      <c r="G64" s="19" t="s">
        <v>2</v>
      </c>
      <c r="H64" s="92"/>
      <c r="I64" s="92"/>
      <c r="J64" s="19"/>
      <c r="K64" s="88" t="str">
        <f t="shared" si="0"/>
        <v/>
      </c>
      <c r="L64" s="88"/>
      <c r="M64" s="6" t="str">
        <f t="shared" si="2"/>
        <v/>
      </c>
      <c r="N64" s="19"/>
      <c r="O64" s="8"/>
      <c r="P64" s="92"/>
      <c r="Q64" s="92"/>
      <c r="R64" s="93" t="str">
        <f t="shared" si="3"/>
        <v/>
      </c>
      <c r="S64" s="93"/>
      <c r="T64" s="94" t="str">
        <f t="shared" si="4"/>
        <v/>
      </c>
      <c r="U64" s="94"/>
    </row>
    <row r="65" spans="2:21" x14ac:dyDescent="0.2">
      <c r="B65" s="19">
        <v>57</v>
      </c>
      <c r="C65" s="88" t="str">
        <f t="shared" si="1"/>
        <v/>
      </c>
      <c r="D65" s="88"/>
      <c r="E65" s="19"/>
      <c r="F65" s="8"/>
      <c r="G65" s="19" t="s">
        <v>2</v>
      </c>
      <c r="H65" s="92"/>
      <c r="I65" s="92"/>
      <c r="J65" s="19"/>
      <c r="K65" s="88" t="str">
        <f t="shared" si="0"/>
        <v/>
      </c>
      <c r="L65" s="88"/>
      <c r="M65" s="6" t="str">
        <f t="shared" si="2"/>
        <v/>
      </c>
      <c r="N65" s="19"/>
      <c r="O65" s="8"/>
      <c r="P65" s="92"/>
      <c r="Q65" s="92"/>
      <c r="R65" s="93" t="str">
        <f t="shared" si="3"/>
        <v/>
      </c>
      <c r="S65" s="93"/>
      <c r="T65" s="94" t="str">
        <f t="shared" si="4"/>
        <v/>
      </c>
      <c r="U65" s="94"/>
    </row>
    <row r="66" spans="2:21" x14ac:dyDescent="0.2">
      <c r="B66" s="19">
        <v>58</v>
      </c>
      <c r="C66" s="88" t="str">
        <f t="shared" si="1"/>
        <v/>
      </c>
      <c r="D66" s="88"/>
      <c r="E66" s="19"/>
      <c r="F66" s="8"/>
      <c r="G66" s="19" t="s">
        <v>2</v>
      </c>
      <c r="H66" s="92"/>
      <c r="I66" s="92"/>
      <c r="J66" s="19"/>
      <c r="K66" s="88" t="str">
        <f t="shared" si="0"/>
        <v/>
      </c>
      <c r="L66" s="88"/>
      <c r="M66" s="6" t="str">
        <f t="shared" si="2"/>
        <v/>
      </c>
      <c r="N66" s="19"/>
      <c r="O66" s="8"/>
      <c r="P66" s="92"/>
      <c r="Q66" s="92"/>
      <c r="R66" s="93" t="str">
        <f t="shared" si="3"/>
        <v/>
      </c>
      <c r="S66" s="93"/>
      <c r="T66" s="94" t="str">
        <f t="shared" si="4"/>
        <v/>
      </c>
      <c r="U66" s="94"/>
    </row>
    <row r="67" spans="2:21" x14ac:dyDescent="0.2">
      <c r="B67" s="19">
        <v>59</v>
      </c>
      <c r="C67" s="88" t="str">
        <f t="shared" si="1"/>
        <v/>
      </c>
      <c r="D67" s="88"/>
      <c r="E67" s="19"/>
      <c r="F67" s="8"/>
      <c r="G67" s="19" t="s">
        <v>2</v>
      </c>
      <c r="H67" s="92"/>
      <c r="I67" s="92"/>
      <c r="J67" s="19"/>
      <c r="K67" s="88" t="str">
        <f t="shared" si="0"/>
        <v/>
      </c>
      <c r="L67" s="88"/>
      <c r="M67" s="6" t="str">
        <f t="shared" si="2"/>
        <v/>
      </c>
      <c r="N67" s="19"/>
      <c r="O67" s="8"/>
      <c r="P67" s="92"/>
      <c r="Q67" s="92"/>
      <c r="R67" s="93" t="str">
        <f t="shared" si="3"/>
        <v/>
      </c>
      <c r="S67" s="93"/>
      <c r="T67" s="94" t="str">
        <f t="shared" si="4"/>
        <v/>
      </c>
      <c r="U67" s="94"/>
    </row>
    <row r="68" spans="2:21" x14ac:dyDescent="0.2">
      <c r="B68" s="19">
        <v>60</v>
      </c>
      <c r="C68" s="88" t="str">
        <f t="shared" si="1"/>
        <v/>
      </c>
      <c r="D68" s="88"/>
      <c r="E68" s="19"/>
      <c r="F68" s="8"/>
      <c r="G68" s="19" t="s">
        <v>3</v>
      </c>
      <c r="H68" s="92"/>
      <c r="I68" s="92"/>
      <c r="J68" s="19"/>
      <c r="K68" s="88" t="str">
        <f t="shared" si="0"/>
        <v/>
      </c>
      <c r="L68" s="88"/>
      <c r="M68" s="6" t="str">
        <f t="shared" si="2"/>
        <v/>
      </c>
      <c r="N68" s="19"/>
      <c r="O68" s="8"/>
      <c r="P68" s="92"/>
      <c r="Q68" s="92"/>
      <c r="R68" s="93" t="str">
        <f t="shared" si="3"/>
        <v/>
      </c>
      <c r="S68" s="93"/>
      <c r="T68" s="94" t="str">
        <f t="shared" si="4"/>
        <v/>
      </c>
      <c r="U68" s="94"/>
    </row>
    <row r="69" spans="2:21" x14ac:dyDescent="0.2">
      <c r="B69" s="19">
        <v>61</v>
      </c>
      <c r="C69" s="88" t="str">
        <f t="shared" si="1"/>
        <v/>
      </c>
      <c r="D69" s="88"/>
      <c r="E69" s="19"/>
      <c r="F69" s="8"/>
      <c r="G69" s="19" t="s">
        <v>3</v>
      </c>
      <c r="H69" s="92"/>
      <c r="I69" s="92"/>
      <c r="J69" s="19"/>
      <c r="K69" s="88" t="str">
        <f t="shared" si="0"/>
        <v/>
      </c>
      <c r="L69" s="88"/>
      <c r="M69" s="6" t="str">
        <f t="shared" si="2"/>
        <v/>
      </c>
      <c r="N69" s="19"/>
      <c r="O69" s="8"/>
      <c r="P69" s="92"/>
      <c r="Q69" s="92"/>
      <c r="R69" s="93" t="str">
        <f t="shared" si="3"/>
        <v/>
      </c>
      <c r="S69" s="93"/>
      <c r="T69" s="94" t="str">
        <f t="shared" si="4"/>
        <v/>
      </c>
      <c r="U69" s="94"/>
    </row>
    <row r="70" spans="2:21" x14ac:dyDescent="0.2">
      <c r="B70" s="19">
        <v>62</v>
      </c>
      <c r="C70" s="88" t="str">
        <f t="shared" si="1"/>
        <v/>
      </c>
      <c r="D70" s="88"/>
      <c r="E70" s="19"/>
      <c r="F70" s="8"/>
      <c r="G70" s="19" t="s">
        <v>2</v>
      </c>
      <c r="H70" s="92"/>
      <c r="I70" s="92"/>
      <c r="J70" s="19"/>
      <c r="K70" s="88" t="str">
        <f t="shared" si="0"/>
        <v/>
      </c>
      <c r="L70" s="88"/>
      <c r="M70" s="6" t="str">
        <f t="shared" si="2"/>
        <v/>
      </c>
      <c r="N70" s="19"/>
      <c r="O70" s="8"/>
      <c r="P70" s="92"/>
      <c r="Q70" s="92"/>
      <c r="R70" s="93" t="str">
        <f t="shared" si="3"/>
        <v/>
      </c>
      <c r="S70" s="93"/>
      <c r="T70" s="94" t="str">
        <f t="shared" si="4"/>
        <v/>
      </c>
      <c r="U70" s="94"/>
    </row>
    <row r="71" spans="2:21" x14ac:dyDescent="0.2">
      <c r="B71" s="19">
        <v>63</v>
      </c>
      <c r="C71" s="88" t="str">
        <f t="shared" si="1"/>
        <v/>
      </c>
      <c r="D71" s="88"/>
      <c r="E71" s="19"/>
      <c r="F71" s="8"/>
      <c r="G71" s="19" t="s">
        <v>3</v>
      </c>
      <c r="H71" s="92"/>
      <c r="I71" s="92"/>
      <c r="J71" s="19"/>
      <c r="K71" s="88" t="str">
        <f t="shared" si="0"/>
        <v/>
      </c>
      <c r="L71" s="88"/>
      <c r="M71" s="6" t="str">
        <f t="shared" si="2"/>
        <v/>
      </c>
      <c r="N71" s="19"/>
      <c r="O71" s="8"/>
      <c r="P71" s="92"/>
      <c r="Q71" s="92"/>
      <c r="R71" s="93" t="str">
        <f t="shared" si="3"/>
        <v/>
      </c>
      <c r="S71" s="93"/>
      <c r="T71" s="94" t="str">
        <f t="shared" si="4"/>
        <v/>
      </c>
      <c r="U71" s="94"/>
    </row>
    <row r="72" spans="2:21" x14ac:dyDescent="0.2">
      <c r="B72" s="19">
        <v>64</v>
      </c>
      <c r="C72" s="88" t="str">
        <f t="shared" si="1"/>
        <v/>
      </c>
      <c r="D72" s="88"/>
      <c r="E72" s="19"/>
      <c r="F72" s="8"/>
      <c r="G72" s="19" t="s">
        <v>2</v>
      </c>
      <c r="H72" s="92"/>
      <c r="I72" s="92"/>
      <c r="J72" s="19"/>
      <c r="K72" s="88" t="str">
        <f t="shared" si="0"/>
        <v/>
      </c>
      <c r="L72" s="88"/>
      <c r="M72" s="6" t="str">
        <f t="shared" si="2"/>
        <v/>
      </c>
      <c r="N72" s="19"/>
      <c r="O72" s="8"/>
      <c r="P72" s="92"/>
      <c r="Q72" s="92"/>
      <c r="R72" s="93" t="str">
        <f t="shared" si="3"/>
        <v/>
      </c>
      <c r="S72" s="93"/>
      <c r="T72" s="94" t="str">
        <f t="shared" si="4"/>
        <v/>
      </c>
      <c r="U72" s="94"/>
    </row>
    <row r="73" spans="2:21" x14ac:dyDescent="0.2">
      <c r="B73" s="19">
        <v>65</v>
      </c>
      <c r="C73" s="88" t="str">
        <f t="shared" si="1"/>
        <v/>
      </c>
      <c r="D73" s="88"/>
      <c r="E73" s="19"/>
      <c r="F73" s="8"/>
      <c r="G73" s="19" t="s">
        <v>3</v>
      </c>
      <c r="H73" s="92"/>
      <c r="I73" s="92"/>
      <c r="J73" s="19"/>
      <c r="K73" s="88" t="str">
        <f t="shared" ref="K73:K108" si="5">IF(F73="","",C73*0.03)</f>
        <v/>
      </c>
      <c r="L73" s="88"/>
      <c r="M73" s="6" t="str">
        <f t="shared" si="2"/>
        <v/>
      </c>
      <c r="N73" s="19"/>
      <c r="O73" s="8"/>
      <c r="P73" s="92"/>
      <c r="Q73" s="92"/>
      <c r="R73" s="93" t="str">
        <f t="shared" si="3"/>
        <v/>
      </c>
      <c r="S73" s="93"/>
      <c r="T73" s="94" t="str">
        <f t="shared" si="4"/>
        <v/>
      </c>
      <c r="U73" s="94"/>
    </row>
    <row r="74" spans="2:21" x14ac:dyDescent="0.2">
      <c r="B74" s="19">
        <v>66</v>
      </c>
      <c r="C74" s="88" t="str">
        <f t="shared" ref="C74:C108" si="6">IF(R73="","",C73+R73)</f>
        <v/>
      </c>
      <c r="D74" s="88"/>
      <c r="E74" s="19"/>
      <c r="F74" s="8"/>
      <c r="G74" s="19" t="s">
        <v>3</v>
      </c>
      <c r="H74" s="92"/>
      <c r="I74" s="92"/>
      <c r="J74" s="19"/>
      <c r="K74" s="88" t="str">
        <f t="shared" si="5"/>
        <v/>
      </c>
      <c r="L74" s="88"/>
      <c r="M74" s="6" t="str">
        <f t="shared" ref="M74:M108" si="7">IF(J74="","",(K74/J74)/1000)</f>
        <v/>
      </c>
      <c r="N74" s="19"/>
      <c r="O74" s="8"/>
      <c r="P74" s="92"/>
      <c r="Q74" s="92"/>
      <c r="R74" s="93" t="str">
        <f t="shared" ref="R74:R108" si="8">IF(O74="","",(IF(G74="売",H74-P74,P74-H74))*M74*100000)</f>
        <v/>
      </c>
      <c r="S74" s="93"/>
      <c r="T74" s="94" t="str">
        <f t="shared" ref="T74:T108" si="9">IF(O74="","",IF(R74&lt;0,J74*(-1),IF(G74="買",(P74-H74)*100,(H74-P74)*100)))</f>
        <v/>
      </c>
      <c r="U74" s="94"/>
    </row>
    <row r="75" spans="2:21" x14ac:dyDescent="0.2">
      <c r="B75" s="19">
        <v>67</v>
      </c>
      <c r="C75" s="88" t="str">
        <f t="shared" si="6"/>
        <v/>
      </c>
      <c r="D75" s="88"/>
      <c r="E75" s="19"/>
      <c r="F75" s="8"/>
      <c r="G75" s="19" t="s">
        <v>2</v>
      </c>
      <c r="H75" s="92"/>
      <c r="I75" s="92"/>
      <c r="J75" s="19"/>
      <c r="K75" s="88" t="str">
        <f t="shared" si="5"/>
        <v/>
      </c>
      <c r="L75" s="88"/>
      <c r="M75" s="6" t="str">
        <f t="shared" si="7"/>
        <v/>
      </c>
      <c r="N75" s="19"/>
      <c r="O75" s="8"/>
      <c r="P75" s="92"/>
      <c r="Q75" s="92"/>
      <c r="R75" s="93" t="str">
        <f t="shared" si="8"/>
        <v/>
      </c>
      <c r="S75" s="93"/>
      <c r="T75" s="94" t="str">
        <f t="shared" si="9"/>
        <v/>
      </c>
      <c r="U75" s="94"/>
    </row>
    <row r="76" spans="2:21" x14ac:dyDescent="0.2">
      <c r="B76" s="19">
        <v>68</v>
      </c>
      <c r="C76" s="88" t="str">
        <f t="shared" si="6"/>
        <v/>
      </c>
      <c r="D76" s="88"/>
      <c r="E76" s="19"/>
      <c r="F76" s="8"/>
      <c r="G76" s="19" t="s">
        <v>2</v>
      </c>
      <c r="H76" s="92"/>
      <c r="I76" s="92"/>
      <c r="J76" s="19"/>
      <c r="K76" s="88" t="str">
        <f t="shared" si="5"/>
        <v/>
      </c>
      <c r="L76" s="88"/>
      <c r="M76" s="6" t="str">
        <f t="shared" si="7"/>
        <v/>
      </c>
      <c r="N76" s="19"/>
      <c r="O76" s="8"/>
      <c r="P76" s="92"/>
      <c r="Q76" s="92"/>
      <c r="R76" s="93" t="str">
        <f t="shared" si="8"/>
        <v/>
      </c>
      <c r="S76" s="93"/>
      <c r="T76" s="94" t="str">
        <f t="shared" si="9"/>
        <v/>
      </c>
      <c r="U76" s="94"/>
    </row>
    <row r="77" spans="2:21" x14ac:dyDescent="0.2">
      <c r="B77" s="19">
        <v>69</v>
      </c>
      <c r="C77" s="88" t="str">
        <f t="shared" si="6"/>
        <v/>
      </c>
      <c r="D77" s="88"/>
      <c r="E77" s="19"/>
      <c r="F77" s="8"/>
      <c r="G77" s="19" t="s">
        <v>2</v>
      </c>
      <c r="H77" s="92"/>
      <c r="I77" s="92"/>
      <c r="J77" s="19"/>
      <c r="K77" s="88" t="str">
        <f t="shared" si="5"/>
        <v/>
      </c>
      <c r="L77" s="88"/>
      <c r="M77" s="6" t="str">
        <f t="shared" si="7"/>
        <v/>
      </c>
      <c r="N77" s="19"/>
      <c r="O77" s="8"/>
      <c r="P77" s="92"/>
      <c r="Q77" s="92"/>
      <c r="R77" s="93" t="str">
        <f t="shared" si="8"/>
        <v/>
      </c>
      <c r="S77" s="93"/>
      <c r="T77" s="94" t="str">
        <f t="shared" si="9"/>
        <v/>
      </c>
      <c r="U77" s="94"/>
    </row>
    <row r="78" spans="2:21" x14ac:dyDescent="0.2">
      <c r="B78" s="19">
        <v>70</v>
      </c>
      <c r="C78" s="88" t="str">
        <f t="shared" si="6"/>
        <v/>
      </c>
      <c r="D78" s="88"/>
      <c r="E78" s="19"/>
      <c r="F78" s="8"/>
      <c r="G78" s="19" t="s">
        <v>3</v>
      </c>
      <c r="H78" s="92"/>
      <c r="I78" s="92"/>
      <c r="J78" s="19"/>
      <c r="K78" s="88" t="str">
        <f t="shared" si="5"/>
        <v/>
      </c>
      <c r="L78" s="88"/>
      <c r="M78" s="6" t="str">
        <f t="shared" si="7"/>
        <v/>
      </c>
      <c r="N78" s="19"/>
      <c r="O78" s="8"/>
      <c r="P78" s="92"/>
      <c r="Q78" s="92"/>
      <c r="R78" s="93" t="str">
        <f t="shared" si="8"/>
        <v/>
      </c>
      <c r="S78" s="93"/>
      <c r="T78" s="94" t="str">
        <f t="shared" si="9"/>
        <v/>
      </c>
      <c r="U78" s="94"/>
    </row>
    <row r="79" spans="2:21" x14ac:dyDescent="0.2">
      <c r="B79" s="19">
        <v>71</v>
      </c>
      <c r="C79" s="88" t="str">
        <f t="shared" si="6"/>
        <v/>
      </c>
      <c r="D79" s="88"/>
      <c r="E79" s="19"/>
      <c r="F79" s="8"/>
      <c r="G79" s="19" t="s">
        <v>2</v>
      </c>
      <c r="H79" s="92"/>
      <c r="I79" s="92"/>
      <c r="J79" s="19"/>
      <c r="K79" s="88" t="str">
        <f t="shared" si="5"/>
        <v/>
      </c>
      <c r="L79" s="88"/>
      <c r="M79" s="6" t="str">
        <f t="shared" si="7"/>
        <v/>
      </c>
      <c r="N79" s="19"/>
      <c r="O79" s="8"/>
      <c r="P79" s="92"/>
      <c r="Q79" s="92"/>
      <c r="R79" s="93" t="str">
        <f t="shared" si="8"/>
        <v/>
      </c>
      <c r="S79" s="93"/>
      <c r="T79" s="94" t="str">
        <f t="shared" si="9"/>
        <v/>
      </c>
      <c r="U79" s="94"/>
    </row>
    <row r="80" spans="2:21" x14ac:dyDescent="0.2">
      <c r="B80" s="19">
        <v>72</v>
      </c>
      <c r="C80" s="88" t="str">
        <f t="shared" si="6"/>
        <v/>
      </c>
      <c r="D80" s="88"/>
      <c r="E80" s="19"/>
      <c r="F80" s="8"/>
      <c r="G80" s="19" t="s">
        <v>3</v>
      </c>
      <c r="H80" s="92"/>
      <c r="I80" s="92"/>
      <c r="J80" s="19"/>
      <c r="K80" s="88" t="str">
        <f t="shared" si="5"/>
        <v/>
      </c>
      <c r="L80" s="88"/>
      <c r="M80" s="6" t="str">
        <f t="shared" si="7"/>
        <v/>
      </c>
      <c r="N80" s="19"/>
      <c r="O80" s="8"/>
      <c r="P80" s="92"/>
      <c r="Q80" s="92"/>
      <c r="R80" s="93" t="str">
        <f t="shared" si="8"/>
        <v/>
      </c>
      <c r="S80" s="93"/>
      <c r="T80" s="94" t="str">
        <f t="shared" si="9"/>
        <v/>
      </c>
      <c r="U80" s="94"/>
    </row>
    <row r="81" spans="2:21" x14ac:dyDescent="0.2">
      <c r="B81" s="19">
        <v>73</v>
      </c>
      <c r="C81" s="88" t="str">
        <f t="shared" si="6"/>
        <v/>
      </c>
      <c r="D81" s="88"/>
      <c r="E81" s="19"/>
      <c r="F81" s="8"/>
      <c r="G81" s="19" t="s">
        <v>2</v>
      </c>
      <c r="H81" s="92"/>
      <c r="I81" s="92"/>
      <c r="J81" s="19"/>
      <c r="K81" s="88" t="str">
        <f t="shared" si="5"/>
        <v/>
      </c>
      <c r="L81" s="88"/>
      <c r="M81" s="6" t="str">
        <f t="shared" si="7"/>
        <v/>
      </c>
      <c r="N81" s="19"/>
      <c r="O81" s="8"/>
      <c r="P81" s="92"/>
      <c r="Q81" s="92"/>
      <c r="R81" s="93" t="str">
        <f t="shared" si="8"/>
        <v/>
      </c>
      <c r="S81" s="93"/>
      <c r="T81" s="94" t="str">
        <f t="shared" si="9"/>
        <v/>
      </c>
      <c r="U81" s="94"/>
    </row>
    <row r="82" spans="2:21" x14ac:dyDescent="0.2">
      <c r="B82" s="19">
        <v>74</v>
      </c>
      <c r="C82" s="88" t="str">
        <f t="shared" si="6"/>
        <v/>
      </c>
      <c r="D82" s="88"/>
      <c r="E82" s="19"/>
      <c r="F82" s="8"/>
      <c r="G82" s="19" t="s">
        <v>2</v>
      </c>
      <c r="H82" s="92"/>
      <c r="I82" s="92"/>
      <c r="J82" s="19"/>
      <c r="K82" s="88" t="str">
        <f t="shared" si="5"/>
        <v/>
      </c>
      <c r="L82" s="88"/>
      <c r="M82" s="6" t="str">
        <f t="shared" si="7"/>
        <v/>
      </c>
      <c r="N82" s="19"/>
      <c r="O82" s="8"/>
      <c r="P82" s="92"/>
      <c r="Q82" s="92"/>
      <c r="R82" s="93" t="str">
        <f t="shared" si="8"/>
        <v/>
      </c>
      <c r="S82" s="93"/>
      <c r="T82" s="94" t="str">
        <f t="shared" si="9"/>
        <v/>
      </c>
      <c r="U82" s="94"/>
    </row>
    <row r="83" spans="2:21" x14ac:dyDescent="0.2">
      <c r="B83" s="19">
        <v>75</v>
      </c>
      <c r="C83" s="88" t="str">
        <f t="shared" si="6"/>
        <v/>
      </c>
      <c r="D83" s="88"/>
      <c r="E83" s="19"/>
      <c r="F83" s="8"/>
      <c r="G83" s="19" t="s">
        <v>2</v>
      </c>
      <c r="H83" s="92"/>
      <c r="I83" s="92"/>
      <c r="J83" s="19"/>
      <c r="K83" s="88" t="str">
        <f t="shared" si="5"/>
        <v/>
      </c>
      <c r="L83" s="88"/>
      <c r="M83" s="6" t="str">
        <f t="shared" si="7"/>
        <v/>
      </c>
      <c r="N83" s="19"/>
      <c r="O83" s="8"/>
      <c r="P83" s="92"/>
      <c r="Q83" s="92"/>
      <c r="R83" s="93" t="str">
        <f t="shared" si="8"/>
        <v/>
      </c>
      <c r="S83" s="93"/>
      <c r="T83" s="94" t="str">
        <f t="shared" si="9"/>
        <v/>
      </c>
      <c r="U83" s="94"/>
    </row>
    <row r="84" spans="2:21" x14ac:dyDescent="0.2">
      <c r="B84" s="19">
        <v>76</v>
      </c>
      <c r="C84" s="88" t="str">
        <f t="shared" si="6"/>
        <v/>
      </c>
      <c r="D84" s="88"/>
      <c r="E84" s="19"/>
      <c r="F84" s="8"/>
      <c r="G84" s="19" t="s">
        <v>2</v>
      </c>
      <c r="H84" s="92"/>
      <c r="I84" s="92"/>
      <c r="J84" s="19"/>
      <c r="K84" s="88" t="str">
        <f t="shared" si="5"/>
        <v/>
      </c>
      <c r="L84" s="88"/>
      <c r="M84" s="6" t="str">
        <f t="shared" si="7"/>
        <v/>
      </c>
      <c r="N84" s="19"/>
      <c r="O84" s="8"/>
      <c r="P84" s="92"/>
      <c r="Q84" s="92"/>
      <c r="R84" s="93" t="str">
        <f t="shared" si="8"/>
        <v/>
      </c>
      <c r="S84" s="93"/>
      <c r="T84" s="94" t="str">
        <f t="shared" si="9"/>
        <v/>
      </c>
      <c r="U84" s="94"/>
    </row>
    <row r="85" spans="2:21" x14ac:dyDescent="0.2">
      <c r="B85" s="19">
        <v>77</v>
      </c>
      <c r="C85" s="88" t="str">
        <f t="shared" si="6"/>
        <v/>
      </c>
      <c r="D85" s="88"/>
      <c r="E85" s="19"/>
      <c r="F85" s="8"/>
      <c r="G85" s="19" t="s">
        <v>3</v>
      </c>
      <c r="H85" s="92"/>
      <c r="I85" s="92"/>
      <c r="J85" s="19"/>
      <c r="K85" s="88" t="str">
        <f t="shared" si="5"/>
        <v/>
      </c>
      <c r="L85" s="88"/>
      <c r="M85" s="6" t="str">
        <f t="shared" si="7"/>
        <v/>
      </c>
      <c r="N85" s="19"/>
      <c r="O85" s="8"/>
      <c r="P85" s="92"/>
      <c r="Q85" s="92"/>
      <c r="R85" s="93" t="str">
        <f t="shared" si="8"/>
        <v/>
      </c>
      <c r="S85" s="93"/>
      <c r="T85" s="94" t="str">
        <f t="shared" si="9"/>
        <v/>
      </c>
      <c r="U85" s="94"/>
    </row>
    <row r="86" spans="2:21" x14ac:dyDescent="0.2">
      <c r="B86" s="19">
        <v>78</v>
      </c>
      <c r="C86" s="88" t="str">
        <f t="shared" si="6"/>
        <v/>
      </c>
      <c r="D86" s="88"/>
      <c r="E86" s="19"/>
      <c r="F86" s="8"/>
      <c r="G86" s="19" t="s">
        <v>2</v>
      </c>
      <c r="H86" s="92"/>
      <c r="I86" s="92"/>
      <c r="J86" s="19"/>
      <c r="K86" s="88" t="str">
        <f t="shared" si="5"/>
        <v/>
      </c>
      <c r="L86" s="88"/>
      <c r="M86" s="6" t="str">
        <f t="shared" si="7"/>
        <v/>
      </c>
      <c r="N86" s="19"/>
      <c r="O86" s="8"/>
      <c r="P86" s="92"/>
      <c r="Q86" s="92"/>
      <c r="R86" s="93" t="str">
        <f t="shared" si="8"/>
        <v/>
      </c>
      <c r="S86" s="93"/>
      <c r="T86" s="94" t="str">
        <f t="shared" si="9"/>
        <v/>
      </c>
      <c r="U86" s="94"/>
    </row>
    <row r="87" spans="2:21" x14ac:dyDescent="0.2">
      <c r="B87" s="19">
        <v>79</v>
      </c>
      <c r="C87" s="88" t="str">
        <f t="shared" si="6"/>
        <v/>
      </c>
      <c r="D87" s="88"/>
      <c r="E87" s="19"/>
      <c r="F87" s="8"/>
      <c r="G87" s="19" t="s">
        <v>3</v>
      </c>
      <c r="H87" s="92"/>
      <c r="I87" s="92"/>
      <c r="J87" s="19"/>
      <c r="K87" s="88" t="str">
        <f t="shared" si="5"/>
        <v/>
      </c>
      <c r="L87" s="88"/>
      <c r="M87" s="6" t="str">
        <f t="shared" si="7"/>
        <v/>
      </c>
      <c r="N87" s="19"/>
      <c r="O87" s="8"/>
      <c r="P87" s="92"/>
      <c r="Q87" s="92"/>
      <c r="R87" s="93" t="str">
        <f t="shared" si="8"/>
        <v/>
      </c>
      <c r="S87" s="93"/>
      <c r="T87" s="94" t="str">
        <f t="shared" si="9"/>
        <v/>
      </c>
      <c r="U87" s="94"/>
    </row>
    <row r="88" spans="2:21" x14ac:dyDescent="0.2">
      <c r="B88" s="19">
        <v>80</v>
      </c>
      <c r="C88" s="88" t="str">
        <f t="shared" si="6"/>
        <v/>
      </c>
      <c r="D88" s="88"/>
      <c r="E88" s="19"/>
      <c r="F88" s="8"/>
      <c r="G88" s="19" t="s">
        <v>3</v>
      </c>
      <c r="H88" s="92"/>
      <c r="I88" s="92"/>
      <c r="J88" s="19"/>
      <c r="K88" s="88" t="str">
        <f t="shared" si="5"/>
        <v/>
      </c>
      <c r="L88" s="88"/>
      <c r="M88" s="6" t="str">
        <f t="shared" si="7"/>
        <v/>
      </c>
      <c r="N88" s="19"/>
      <c r="O88" s="8"/>
      <c r="P88" s="92"/>
      <c r="Q88" s="92"/>
      <c r="R88" s="93" t="str">
        <f t="shared" si="8"/>
        <v/>
      </c>
      <c r="S88" s="93"/>
      <c r="T88" s="94" t="str">
        <f t="shared" si="9"/>
        <v/>
      </c>
      <c r="U88" s="94"/>
    </row>
    <row r="89" spans="2:21" x14ac:dyDescent="0.2">
      <c r="B89" s="19">
        <v>81</v>
      </c>
      <c r="C89" s="88" t="str">
        <f t="shared" si="6"/>
        <v/>
      </c>
      <c r="D89" s="88"/>
      <c r="E89" s="19"/>
      <c r="F89" s="8"/>
      <c r="G89" s="19" t="s">
        <v>3</v>
      </c>
      <c r="H89" s="92"/>
      <c r="I89" s="92"/>
      <c r="J89" s="19"/>
      <c r="K89" s="88" t="str">
        <f t="shared" si="5"/>
        <v/>
      </c>
      <c r="L89" s="88"/>
      <c r="M89" s="6" t="str">
        <f t="shared" si="7"/>
        <v/>
      </c>
      <c r="N89" s="19"/>
      <c r="O89" s="8"/>
      <c r="P89" s="92"/>
      <c r="Q89" s="92"/>
      <c r="R89" s="93" t="str">
        <f t="shared" si="8"/>
        <v/>
      </c>
      <c r="S89" s="93"/>
      <c r="T89" s="94" t="str">
        <f t="shared" si="9"/>
        <v/>
      </c>
      <c r="U89" s="94"/>
    </row>
    <row r="90" spans="2:21" x14ac:dyDescent="0.2">
      <c r="B90" s="19">
        <v>82</v>
      </c>
      <c r="C90" s="88" t="str">
        <f t="shared" si="6"/>
        <v/>
      </c>
      <c r="D90" s="88"/>
      <c r="E90" s="19"/>
      <c r="F90" s="8"/>
      <c r="G90" s="19" t="s">
        <v>3</v>
      </c>
      <c r="H90" s="92"/>
      <c r="I90" s="92"/>
      <c r="J90" s="19"/>
      <c r="K90" s="88" t="str">
        <f t="shared" si="5"/>
        <v/>
      </c>
      <c r="L90" s="88"/>
      <c r="M90" s="6" t="str">
        <f t="shared" si="7"/>
        <v/>
      </c>
      <c r="N90" s="19"/>
      <c r="O90" s="8"/>
      <c r="P90" s="92"/>
      <c r="Q90" s="92"/>
      <c r="R90" s="93" t="str">
        <f t="shared" si="8"/>
        <v/>
      </c>
      <c r="S90" s="93"/>
      <c r="T90" s="94" t="str">
        <f t="shared" si="9"/>
        <v/>
      </c>
      <c r="U90" s="94"/>
    </row>
    <row r="91" spans="2:21" x14ac:dyDescent="0.2">
      <c r="B91" s="19">
        <v>83</v>
      </c>
      <c r="C91" s="88" t="str">
        <f t="shared" si="6"/>
        <v/>
      </c>
      <c r="D91" s="88"/>
      <c r="E91" s="19"/>
      <c r="F91" s="8"/>
      <c r="G91" s="19" t="s">
        <v>3</v>
      </c>
      <c r="H91" s="92"/>
      <c r="I91" s="92"/>
      <c r="J91" s="19"/>
      <c r="K91" s="88" t="str">
        <f t="shared" si="5"/>
        <v/>
      </c>
      <c r="L91" s="88"/>
      <c r="M91" s="6" t="str">
        <f t="shared" si="7"/>
        <v/>
      </c>
      <c r="N91" s="19"/>
      <c r="O91" s="8"/>
      <c r="P91" s="92"/>
      <c r="Q91" s="92"/>
      <c r="R91" s="93" t="str">
        <f t="shared" si="8"/>
        <v/>
      </c>
      <c r="S91" s="93"/>
      <c r="T91" s="94" t="str">
        <f t="shared" si="9"/>
        <v/>
      </c>
      <c r="U91" s="94"/>
    </row>
    <row r="92" spans="2:21" x14ac:dyDescent="0.2">
      <c r="B92" s="19">
        <v>84</v>
      </c>
      <c r="C92" s="88" t="str">
        <f t="shared" si="6"/>
        <v/>
      </c>
      <c r="D92" s="88"/>
      <c r="E92" s="19"/>
      <c r="F92" s="8"/>
      <c r="G92" s="19" t="s">
        <v>2</v>
      </c>
      <c r="H92" s="92"/>
      <c r="I92" s="92"/>
      <c r="J92" s="19"/>
      <c r="K92" s="88" t="str">
        <f t="shared" si="5"/>
        <v/>
      </c>
      <c r="L92" s="88"/>
      <c r="M92" s="6" t="str">
        <f t="shared" si="7"/>
        <v/>
      </c>
      <c r="N92" s="19"/>
      <c r="O92" s="8"/>
      <c r="P92" s="92"/>
      <c r="Q92" s="92"/>
      <c r="R92" s="93" t="str">
        <f t="shared" si="8"/>
        <v/>
      </c>
      <c r="S92" s="93"/>
      <c r="T92" s="94" t="str">
        <f t="shared" si="9"/>
        <v/>
      </c>
      <c r="U92" s="94"/>
    </row>
    <row r="93" spans="2:21" x14ac:dyDescent="0.2">
      <c r="B93" s="19">
        <v>85</v>
      </c>
      <c r="C93" s="88" t="str">
        <f t="shared" si="6"/>
        <v/>
      </c>
      <c r="D93" s="88"/>
      <c r="E93" s="19"/>
      <c r="F93" s="8"/>
      <c r="G93" s="19" t="s">
        <v>3</v>
      </c>
      <c r="H93" s="92"/>
      <c r="I93" s="92"/>
      <c r="J93" s="19"/>
      <c r="K93" s="88" t="str">
        <f t="shared" si="5"/>
        <v/>
      </c>
      <c r="L93" s="88"/>
      <c r="M93" s="6" t="str">
        <f t="shared" si="7"/>
        <v/>
      </c>
      <c r="N93" s="19"/>
      <c r="O93" s="8"/>
      <c r="P93" s="92"/>
      <c r="Q93" s="92"/>
      <c r="R93" s="93" t="str">
        <f t="shared" si="8"/>
        <v/>
      </c>
      <c r="S93" s="93"/>
      <c r="T93" s="94" t="str">
        <f t="shared" si="9"/>
        <v/>
      </c>
      <c r="U93" s="94"/>
    </row>
    <row r="94" spans="2:21" x14ac:dyDescent="0.2">
      <c r="B94" s="19">
        <v>86</v>
      </c>
      <c r="C94" s="88" t="str">
        <f t="shared" si="6"/>
        <v/>
      </c>
      <c r="D94" s="88"/>
      <c r="E94" s="19"/>
      <c r="F94" s="8"/>
      <c r="G94" s="19" t="s">
        <v>2</v>
      </c>
      <c r="H94" s="92"/>
      <c r="I94" s="92"/>
      <c r="J94" s="19"/>
      <c r="K94" s="88" t="str">
        <f t="shared" si="5"/>
        <v/>
      </c>
      <c r="L94" s="88"/>
      <c r="M94" s="6" t="str">
        <f t="shared" si="7"/>
        <v/>
      </c>
      <c r="N94" s="19"/>
      <c r="O94" s="8"/>
      <c r="P94" s="92"/>
      <c r="Q94" s="92"/>
      <c r="R94" s="93" t="str">
        <f t="shared" si="8"/>
        <v/>
      </c>
      <c r="S94" s="93"/>
      <c r="T94" s="94" t="str">
        <f t="shared" si="9"/>
        <v/>
      </c>
      <c r="U94" s="94"/>
    </row>
    <row r="95" spans="2:21" x14ac:dyDescent="0.2">
      <c r="B95" s="19">
        <v>87</v>
      </c>
      <c r="C95" s="88" t="str">
        <f t="shared" si="6"/>
        <v/>
      </c>
      <c r="D95" s="88"/>
      <c r="E95" s="19"/>
      <c r="F95" s="8"/>
      <c r="G95" s="19" t="s">
        <v>3</v>
      </c>
      <c r="H95" s="92"/>
      <c r="I95" s="92"/>
      <c r="J95" s="19"/>
      <c r="K95" s="88" t="str">
        <f t="shared" si="5"/>
        <v/>
      </c>
      <c r="L95" s="88"/>
      <c r="M95" s="6" t="str">
        <f t="shared" si="7"/>
        <v/>
      </c>
      <c r="N95" s="19"/>
      <c r="O95" s="8"/>
      <c r="P95" s="92"/>
      <c r="Q95" s="92"/>
      <c r="R95" s="93" t="str">
        <f t="shared" si="8"/>
        <v/>
      </c>
      <c r="S95" s="93"/>
      <c r="T95" s="94" t="str">
        <f t="shared" si="9"/>
        <v/>
      </c>
      <c r="U95" s="94"/>
    </row>
    <row r="96" spans="2:21" x14ac:dyDescent="0.2">
      <c r="B96" s="19">
        <v>88</v>
      </c>
      <c r="C96" s="88" t="str">
        <f t="shared" si="6"/>
        <v/>
      </c>
      <c r="D96" s="88"/>
      <c r="E96" s="19"/>
      <c r="F96" s="8"/>
      <c r="G96" s="19" t="s">
        <v>2</v>
      </c>
      <c r="H96" s="92"/>
      <c r="I96" s="92"/>
      <c r="J96" s="19"/>
      <c r="K96" s="88" t="str">
        <f t="shared" si="5"/>
        <v/>
      </c>
      <c r="L96" s="88"/>
      <c r="M96" s="6" t="str">
        <f t="shared" si="7"/>
        <v/>
      </c>
      <c r="N96" s="19"/>
      <c r="O96" s="8"/>
      <c r="P96" s="92"/>
      <c r="Q96" s="92"/>
      <c r="R96" s="93" t="str">
        <f t="shared" si="8"/>
        <v/>
      </c>
      <c r="S96" s="93"/>
      <c r="T96" s="94" t="str">
        <f t="shared" si="9"/>
        <v/>
      </c>
      <c r="U96" s="94"/>
    </row>
    <row r="97" spans="2:21" x14ac:dyDescent="0.2">
      <c r="B97" s="19">
        <v>89</v>
      </c>
      <c r="C97" s="88" t="str">
        <f t="shared" si="6"/>
        <v/>
      </c>
      <c r="D97" s="88"/>
      <c r="E97" s="19"/>
      <c r="F97" s="8"/>
      <c r="G97" s="19" t="s">
        <v>3</v>
      </c>
      <c r="H97" s="92"/>
      <c r="I97" s="92"/>
      <c r="J97" s="19"/>
      <c r="K97" s="88" t="str">
        <f t="shared" si="5"/>
        <v/>
      </c>
      <c r="L97" s="88"/>
      <c r="M97" s="6" t="str">
        <f t="shared" si="7"/>
        <v/>
      </c>
      <c r="N97" s="19"/>
      <c r="O97" s="8"/>
      <c r="P97" s="92"/>
      <c r="Q97" s="92"/>
      <c r="R97" s="93" t="str">
        <f t="shared" si="8"/>
        <v/>
      </c>
      <c r="S97" s="93"/>
      <c r="T97" s="94" t="str">
        <f t="shared" si="9"/>
        <v/>
      </c>
      <c r="U97" s="94"/>
    </row>
    <row r="98" spans="2:21" x14ac:dyDescent="0.2">
      <c r="B98" s="19">
        <v>90</v>
      </c>
      <c r="C98" s="88" t="str">
        <f t="shared" si="6"/>
        <v/>
      </c>
      <c r="D98" s="88"/>
      <c r="E98" s="19"/>
      <c r="F98" s="8"/>
      <c r="G98" s="19" t="s">
        <v>2</v>
      </c>
      <c r="H98" s="92"/>
      <c r="I98" s="92"/>
      <c r="J98" s="19"/>
      <c r="K98" s="88" t="str">
        <f t="shared" si="5"/>
        <v/>
      </c>
      <c r="L98" s="88"/>
      <c r="M98" s="6" t="str">
        <f t="shared" si="7"/>
        <v/>
      </c>
      <c r="N98" s="19"/>
      <c r="O98" s="8"/>
      <c r="P98" s="92"/>
      <c r="Q98" s="92"/>
      <c r="R98" s="93" t="str">
        <f t="shared" si="8"/>
        <v/>
      </c>
      <c r="S98" s="93"/>
      <c r="T98" s="94" t="str">
        <f t="shared" si="9"/>
        <v/>
      </c>
      <c r="U98" s="94"/>
    </row>
    <row r="99" spans="2:21" x14ac:dyDescent="0.2">
      <c r="B99" s="19">
        <v>91</v>
      </c>
      <c r="C99" s="88" t="str">
        <f t="shared" si="6"/>
        <v/>
      </c>
      <c r="D99" s="88"/>
      <c r="E99" s="19"/>
      <c r="F99" s="8"/>
      <c r="G99" s="19" t="s">
        <v>3</v>
      </c>
      <c r="H99" s="92"/>
      <c r="I99" s="92"/>
      <c r="J99" s="19"/>
      <c r="K99" s="88" t="str">
        <f t="shared" si="5"/>
        <v/>
      </c>
      <c r="L99" s="88"/>
      <c r="M99" s="6" t="str">
        <f t="shared" si="7"/>
        <v/>
      </c>
      <c r="N99" s="19"/>
      <c r="O99" s="8"/>
      <c r="P99" s="92"/>
      <c r="Q99" s="92"/>
      <c r="R99" s="93" t="str">
        <f t="shared" si="8"/>
        <v/>
      </c>
      <c r="S99" s="93"/>
      <c r="T99" s="94" t="str">
        <f t="shared" si="9"/>
        <v/>
      </c>
      <c r="U99" s="94"/>
    </row>
    <row r="100" spans="2:21" x14ac:dyDescent="0.2">
      <c r="B100" s="19">
        <v>92</v>
      </c>
      <c r="C100" s="88" t="str">
        <f t="shared" si="6"/>
        <v/>
      </c>
      <c r="D100" s="88"/>
      <c r="E100" s="19"/>
      <c r="F100" s="8"/>
      <c r="G100" s="19" t="s">
        <v>3</v>
      </c>
      <c r="H100" s="92"/>
      <c r="I100" s="92"/>
      <c r="J100" s="19"/>
      <c r="K100" s="88" t="str">
        <f t="shared" si="5"/>
        <v/>
      </c>
      <c r="L100" s="88"/>
      <c r="M100" s="6" t="str">
        <f t="shared" si="7"/>
        <v/>
      </c>
      <c r="N100" s="19"/>
      <c r="O100" s="8"/>
      <c r="P100" s="92"/>
      <c r="Q100" s="92"/>
      <c r="R100" s="93" t="str">
        <f t="shared" si="8"/>
        <v/>
      </c>
      <c r="S100" s="93"/>
      <c r="T100" s="94" t="str">
        <f t="shared" si="9"/>
        <v/>
      </c>
      <c r="U100" s="94"/>
    </row>
    <row r="101" spans="2:21" x14ac:dyDescent="0.2">
      <c r="B101" s="19">
        <v>93</v>
      </c>
      <c r="C101" s="88" t="str">
        <f t="shared" si="6"/>
        <v/>
      </c>
      <c r="D101" s="88"/>
      <c r="E101" s="19"/>
      <c r="F101" s="8"/>
      <c r="G101" s="19" t="s">
        <v>2</v>
      </c>
      <c r="H101" s="92"/>
      <c r="I101" s="92"/>
      <c r="J101" s="19"/>
      <c r="K101" s="88" t="str">
        <f t="shared" si="5"/>
        <v/>
      </c>
      <c r="L101" s="88"/>
      <c r="M101" s="6" t="str">
        <f t="shared" si="7"/>
        <v/>
      </c>
      <c r="N101" s="19"/>
      <c r="O101" s="8"/>
      <c r="P101" s="92"/>
      <c r="Q101" s="92"/>
      <c r="R101" s="93" t="str">
        <f t="shared" si="8"/>
        <v/>
      </c>
      <c r="S101" s="93"/>
      <c r="T101" s="94" t="str">
        <f t="shared" si="9"/>
        <v/>
      </c>
      <c r="U101" s="94"/>
    </row>
    <row r="102" spans="2:21" x14ac:dyDescent="0.2">
      <c r="B102" s="19">
        <v>94</v>
      </c>
      <c r="C102" s="88" t="str">
        <f t="shared" si="6"/>
        <v/>
      </c>
      <c r="D102" s="88"/>
      <c r="E102" s="19"/>
      <c r="F102" s="8"/>
      <c r="G102" s="19" t="s">
        <v>2</v>
      </c>
      <c r="H102" s="92"/>
      <c r="I102" s="92"/>
      <c r="J102" s="19"/>
      <c r="K102" s="88" t="str">
        <f t="shared" si="5"/>
        <v/>
      </c>
      <c r="L102" s="88"/>
      <c r="M102" s="6" t="str">
        <f t="shared" si="7"/>
        <v/>
      </c>
      <c r="N102" s="19"/>
      <c r="O102" s="8"/>
      <c r="P102" s="92"/>
      <c r="Q102" s="92"/>
      <c r="R102" s="93" t="str">
        <f t="shared" si="8"/>
        <v/>
      </c>
      <c r="S102" s="93"/>
      <c r="T102" s="94" t="str">
        <f t="shared" si="9"/>
        <v/>
      </c>
      <c r="U102" s="94"/>
    </row>
    <row r="103" spans="2:21" x14ac:dyDescent="0.2">
      <c r="B103" s="19">
        <v>95</v>
      </c>
      <c r="C103" s="88" t="str">
        <f t="shared" si="6"/>
        <v/>
      </c>
      <c r="D103" s="88"/>
      <c r="E103" s="19"/>
      <c r="F103" s="8"/>
      <c r="G103" s="19" t="s">
        <v>2</v>
      </c>
      <c r="H103" s="92"/>
      <c r="I103" s="92"/>
      <c r="J103" s="19"/>
      <c r="K103" s="88" t="str">
        <f t="shared" si="5"/>
        <v/>
      </c>
      <c r="L103" s="88"/>
      <c r="M103" s="6" t="str">
        <f t="shared" si="7"/>
        <v/>
      </c>
      <c r="N103" s="19"/>
      <c r="O103" s="8"/>
      <c r="P103" s="92"/>
      <c r="Q103" s="92"/>
      <c r="R103" s="93" t="str">
        <f t="shared" si="8"/>
        <v/>
      </c>
      <c r="S103" s="93"/>
      <c r="T103" s="94" t="str">
        <f t="shared" si="9"/>
        <v/>
      </c>
      <c r="U103" s="94"/>
    </row>
    <row r="104" spans="2:21" x14ac:dyDescent="0.2">
      <c r="B104" s="19">
        <v>96</v>
      </c>
      <c r="C104" s="88" t="str">
        <f t="shared" si="6"/>
        <v/>
      </c>
      <c r="D104" s="88"/>
      <c r="E104" s="19"/>
      <c r="F104" s="8"/>
      <c r="G104" s="19" t="s">
        <v>3</v>
      </c>
      <c r="H104" s="92"/>
      <c r="I104" s="92"/>
      <c r="J104" s="19"/>
      <c r="K104" s="88" t="str">
        <f t="shared" si="5"/>
        <v/>
      </c>
      <c r="L104" s="88"/>
      <c r="M104" s="6" t="str">
        <f t="shared" si="7"/>
        <v/>
      </c>
      <c r="N104" s="19"/>
      <c r="O104" s="8"/>
      <c r="P104" s="92"/>
      <c r="Q104" s="92"/>
      <c r="R104" s="93" t="str">
        <f t="shared" si="8"/>
        <v/>
      </c>
      <c r="S104" s="93"/>
      <c r="T104" s="94" t="str">
        <f t="shared" si="9"/>
        <v/>
      </c>
      <c r="U104" s="94"/>
    </row>
    <row r="105" spans="2:21" x14ac:dyDescent="0.2">
      <c r="B105" s="19">
        <v>97</v>
      </c>
      <c r="C105" s="88" t="str">
        <f t="shared" si="6"/>
        <v/>
      </c>
      <c r="D105" s="88"/>
      <c r="E105" s="19"/>
      <c r="F105" s="8"/>
      <c r="G105" s="19" t="s">
        <v>2</v>
      </c>
      <c r="H105" s="92"/>
      <c r="I105" s="92"/>
      <c r="J105" s="19"/>
      <c r="K105" s="88" t="str">
        <f t="shared" si="5"/>
        <v/>
      </c>
      <c r="L105" s="88"/>
      <c r="M105" s="6" t="str">
        <f t="shared" si="7"/>
        <v/>
      </c>
      <c r="N105" s="19"/>
      <c r="O105" s="8"/>
      <c r="P105" s="92"/>
      <c r="Q105" s="92"/>
      <c r="R105" s="93" t="str">
        <f t="shared" si="8"/>
        <v/>
      </c>
      <c r="S105" s="93"/>
      <c r="T105" s="94" t="str">
        <f t="shared" si="9"/>
        <v/>
      </c>
      <c r="U105" s="94"/>
    </row>
    <row r="106" spans="2:21" x14ac:dyDescent="0.2">
      <c r="B106" s="19">
        <v>98</v>
      </c>
      <c r="C106" s="88" t="str">
        <f t="shared" si="6"/>
        <v/>
      </c>
      <c r="D106" s="88"/>
      <c r="E106" s="19"/>
      <c r="F106" s="8"/>
      <c r="G106" s="19" t="s">
        <v>3</v>
      </c>
      <c r="H106" s="92"/>
      <c r="I106" s="92"/>
      <c r="J106" s="19"/>
      <c r="K106" s="88" t="str">
        <f t="shared" si="5"/>
        <v/>
      </c>
      <c r="L106" s="88"/>
      <c r="M106" s="6" t="str">
        <f t="shared" si="7"/>
        <v/>
      </c>
      <c r="N106" s="19"/>
      <c r="O106" s="8"/>
      <c r="P106" s="92"/>
      <c r="Q106" s="92"/>
      <c r="R106" s="93" t="str">
        <f t="shared" si="8"/>
        <v/>
      </c>
      <c r="S106" s="93"/>
      <c r="T106" s="94" t="str">
        <f t="shared" si="9"/>
        <v/>
      </c>
      <c r="U106" s="94"/>
    </row>
    <row r="107" spans="2:21" x14ac:dyDescent="0.2">
      <c r="B107" s="19">
        <v>99</v>
      </c>
      <c r="C107" s="88" t="str">
        <f t="shared" si="6"/>
        <v/>
      </c>
      <c r="D107" s="88"/>
      <c r="E107" s="19"/>
      <c r="F107" s="8"/>
      <c r="G107" s="19" t="s">
        <v>3</v>
      </c>
      <c r="H107" s="92"/>
      <c r="I107" s="92"/>
      <c r="J107" s="19"/>
      <c r="K107" s="88" t="str">
        <f t="shared" si="5"/>
        <v/>
      </c>
      <c r="L107" s="88"/>
      <c r="M107" s="6" t="str">
        <f t="shared" si="7"/>
        <v/>
      </c>
      <c r="N107" s="19"/>
      <c r="O107" s="8"/>
      <c r="P107" s="92"/>
      <c r="Q107" s="92"/>
      <c r="R107" s="93" t="str">
        <f t="shared" si="8"/>
        <v/>
      </c>
      <c r="S107" s="93"/>
      <c r="T107" s="94" t="str">
        <f t="shared" si="9"/>
        <v/>
      </c>
      <c r="U107" s="94"/>
    </row>
    <row r="108" spans="2:21" x14ac:dyDescent="0.2">
      <c r="B108" s="19">
        <v>100</v>
      </c>
      <c r="C108" s="88" t="str">
        <f t="shared" si="6"/>
        <v/>
      </c>
      <c r="D108" s="88"/>
      <c r="E108" s="19"/>
      <c r="F108" s="8"/>
      <c r="G108" s="19" t="s">
        <v>2</v>
      </c>
      <c r="H108" s="92"/>
      <c r="I108" s="92"/>
      <c r="J108" s="19"/>
      <c r="K108" s="88" t="str">
        <f t="shared" si="5"/>
        <v/>
      </c>
      <c r="L108" s="88"/>
      <c r="M108" s="6" t="str">
        <f t="shared" si="7"/>
        <v/>
      </c>
      <c r="N108" s="19"/>
      <c r="O108" s="8"/>
      <c r="P108" s="92"/>
      <c r="Q108" s="92"/>
      <c r="R108" s="93" t="str">
        <f t="shared" si="8"/>
        <v/>
      </c>
      <c r="S108" s="93"/>
      <c r="T108" s="94" t="str">
        <f t="shared" si="9"/>
        <v/>
      </c>
      <c r="U108" s="94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C00-000000000000}">
      <formula1>"買,売"</formula1>
    </dataValidation>
  </dataValidation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3</vt:i4>
      </vt:variant>
    </vt:vector>
  </HeadingPairs>
  <TitlesOfParts>
    <vt:vector size="10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テンプレ</vt:lpstr>
      <vt:lpstr>'検証シート　FIB1.27'!Print_Area</vt:lpstr>
      <vt:lpstr>'検証シート　FIB1.5'!Print_Area</vt:lpstr>
      <vt:lpstr>'検証シート　FIB2.0'!Print_Area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大内 百世</cp:lastModifiedBy>
  <cp:revision/>
  <cp:lastPrinted>2020-12-05T07:44:17Z</cp:lastPrinted>
  <dcterms:created xsi:type="dcterms:W3CDTF">2013-10-09T23:04:08Z</dcterms:created>
  <dcterms:modified xsi:type="dcterms:W3CDTF">2021-02-11T03:04:45Z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