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https://d.docs.live.net/7e4ecce4891ae0c0/CMA トレード記録/"/>
    </mc:Choice>
  </mc:AlternateContent>
  <xr:revisionPtr revIDLastSave="0" documentId="8_{BE8F7B3C-2121-4C9F-9F21-3EC9FB41FBD7}" xr6:coauthVersionLast="45" xr6:coauthVersionMax="45" xr10:uidLastSave="{00000000-0000-0000-0000-000000000000}"/>
  <bookViews>
    <workbookView xWindow="-120" yWindow="-120" windowWidth="29040" windowHeight="15840" xr2:uid="{00000000-000D-0000-FFFF-FFFF00000000}"/>
  </bookViews>
  <sheets>
    <sheet name="GBPJPY検証"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3" i="1" l="1"/>
  <c r="I23" i="1" s="1"/>
  <c r="N23" i="1"/>
  <c r="H23" i="1" s="1"/>
  <c r="M23" i="1"/>
  <c r="G23" i="1" s="1"/>
  <c r="L23" i="1"/>
  <c r="K23" i="1"/>
  <c r="J23" i="1"/>
  <c r="L15" i="1"/>
  <c r="O15" i="1" s="1"/>
  <c r="I15" i="1" s="1"/>
  <c r="K15" i="1"/>
  <c r="N15" i="1" s="1"/>
  <c r="H15" i="1" s="1"/>
  <c r="J15" i="1"/>
  <c r="M15" i="1" s="1"/>
  <c r="G15" i="1" s="1"/>
  <c r="O10" i="1"/>
  <c r="I10" i="1" s="1"/>
  <c r="I11" i="1" s="1"/>
  <c r="N10" i="1"/>
  <c r="H10" i="1" s="1"/>
  <c r="H11" i="1" s="1"/>
  <c r="L10" i="1"/>
  <c r="K10" i="1"/>
  <c r="J10" i="1"/>
  <c r="M10" i="1" s="1"/>
  <c r="G10" i="1" s="1"/>
  <c r="G11" i="1" s="1"/>
  <c r="I9" i="1"/>
  <c r="H9" i="1"/>
  <c r="G9" i="1"/>
  <c r="F59" i="1" l="1"/>
  <c r="D59" i="1"/>
  <c r="D61" i="1" l="1"/>
  <c r="E61" i="1"/>
  <c r="F61" i="1"/>
  <c r="K59" i="1"/>
  <c r="E59" i="1"/>
  <c r="I8" i="1" l="1"/>
  <c r="H8" i="1"/>
  <c r="G8" i="1"/>
  <c r="F60" i="1"/>
  <c r="F62" i="1" s="1"/>
  <c r="E60" i="1"/>
  <c r="E62" i="1" s="1"/>
  <c r="D60" i="1"/>
  <c r="D62" i="1" s="1"/>
  <c r="L24" i="1" l="1"/>
  <c r="O24" i="1" s="1"/>
  <c r="I24"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<sst xmlns="http://schemas.openxmlformats.org/spreadsheetml/2006/main" count="82" uniqueCount="64">
  <si>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</si>
  <si>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</si>
  <si>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</si>
  <si>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</si>
  <si>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</si>
  <si>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</si>
  <si>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</si>
  <si>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</si>
  <si>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</si>
  <si>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</si>
  <si>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</si>
  <si>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</si>
  <si>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</si>
  <si>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</si>
  <si>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</si>
  <si>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</si>
  <si>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</si>
  <si>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</si>
  <si>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</si>
  <si>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</si>
  <si>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</si>
  <si>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</si>
  <si>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</si>
  <si>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</si>
  <si>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</si>
  <si>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</si>
  <si>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</si>
  <si>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</si>
  <si>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</si>
  <si>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</si>
  <si>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</si>
  <si>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</si>
  <si>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</si>
  <si>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</si>
  <si>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</si>
  <si>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</si>
  <si>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GBPJPY</t>
    <phoneticPr fontId="1"/>
  </si>
  <si>
    <t>日足</t>
    <rPh sb="0" eb="1">
      <t>ヒ</t>
    </rPh>
    <rPh sb="1" eb="2">
      <t>アシ</t>
    </rPh>
    <phoneticPr fontId="1"/>
  </si>
  <si>
    <t>GBPJPYを日足で検証しました。よろしくお願いいたします。</t>
    <rPh sb="7" eb="9">
      <t>ヒアシ</t>
    </rPh>
    <rPh sb="10" eb="12">
      <t>ケンショウ</t>
    </rPh>
    <rPh sb="22" eb="23">
      <t>ネガ</t>
    </rPh>
    <phoneticPr fontId="1"/>
  </si>
  <si>
    <t>MA10に実体タッチするもヒゲ3倍以下、H＆S右肩でエントリー</t>
    <rPh sb="5" eb="7">
      <t>ジッタイ</t>
    </rPh>
    <rPh sb="16" eb="17">
      <t>バイ</t>
    </rPh>
    <rPh sb="17" eb="19">
      <t>イカ</t>
    </rPh>
    <rPh sb="23" eb="25">
      <t>ミギカタ</t>
    </rPh>
    <phoneticPr fontId="1"/>
  </si>
  <si>
    <t>EB後陽線　MAにタッチしていないのに入ったので伸びず</t>
    <rPh sb="19" eb="20">
      <t>ハイ</t>
    </rPh>
    <rPh sb="24" eb="25">
      <t>ノ</t>
    </rPh>
    <phoneticPr fontId="1"/>
  </si>
  <si>
    <t>PB陰線MAにタッチして何故か大陰線発生</t>
    <rPh sb="2" eb="4">
      <t>インセン</t>
    </rPh>
    <rPh sb="12" eb="14">
      <t>ナゼ</t>
    </rPh>
    <rPh sb="15" eb="16">
      <t>ダイ</t>
    </rPh>
    <rPh sb="16" eb="18">
      <t>インセン</t>
    </rPh>
    <rPh sb="18" eb="20">
      <t>ハッセイ</t>
    </rPh>
    <phoneticPr fontId="1"/>
  </si>
  <si>
    <t>PB陰線</t>
    <rPh sb="2" eb="4">
      <t>インセン</t>
    </rPh>
    <phoneticPr fontId="1"/>
  </si>
  <si>
    <t>陰線PB　終値MAの上</t>
    <rPh sb="0" eb="2">
      <t>インセン</t>
    </rPh>
    <rPh sb="5" eb="7">
      <t>オワリネ</t>
    </rPh>
    <rPh sb="10" eb="11">
      <t>ウエ</t>
    </rPh>
    <phoneticPr fontId="1"/>
  </si>
  <si>
    <t>PB陰線MAにタッチするも直近高値SRで抑えられたのか？</t>
    <rPh sb="2" eb="4">
      <t>インセン</t>
    </rPh>
    <rPh sb="13" eb="15">
      <t>チョッキン</t>
    </rPh>
    <rPh sb="15" eb="17">
      <t>タカネ</t>
    </rPh>
    <rPh sb="20" eb="21">
      <t>オサ</t>
    </rPh>
    <phoneticPr fontId="1"/>
  </si>
  <si>
    <t>PB陰線MA10にタッチするも伸びず</t>
    <rPh sb="2" eb="4">
      <t>インセン</t>
    </rPh>
    <rPh sb="15" eb="16">
      <t>ノ</t>
    </rPh>
    <phoneticPr fontId="1"/>
  </si>
  <si>
    <t>レートの下にあるもMA角度交差揃わず</t>
    <rPh sb="4" eb="5">
      <t>シタ</t>
    </rPh>
    <rPh sb="11" eb="13">
      <t>カクド</t>
    </rPh>
    <rPh sb="13" eb="15">
      <t>コウサ</t>
    </rPh>
    <rPh sb="15" eb="16">
      <t>ソロ</t>
    </rPh>
    <phoneticPr fontId="1"/>
  </si>
  <si>
    <t>PB陽線</t>
    <rPh sb="2" eb="4">
      <t>ヨウセン</t>
    </rPh>
    <phoneticPr fontId="1"/>
  </si>
  <si>
    <t>PB陽線MA2本にタッチ</t>
    <rPh sb="2" eb="4">
      <t>ヨウセン</t>
    </rPh>
    <rPh sb="7" eb="8">
      <t>ホン</t>
    </rPh>
    <phoneticPr fontId="1"/>
  </si>
  <si>
    <t>EB</t>
    <phoneticPr fontId="1"/>
  </si>
  <si>
    <t>EB陽線がMAにタッチ</t>
    <rPh sb="2" eb="4">
      <t>ヨウセン</t>
    </rPh>
    <phoneticPr fontId="1"/>
  </si>
  <si>
    <t>EB　MA20にタッチギリギリ</t>
    <phoneticPr fontId="1"/>
  </si>
  <si>
    <t>PB</t>
    <phoneticPr fontId="1"/>
  </si>
  <si>
    <t>先ずは今回日足を実践しましたが、やり方が合っていればH4,H1と時間足落としてGBPJPYを検証したいと考えています。その次は別の通貨に切換え同じ手順を繰り返し検証の計画です。根崎塾長の推奨でシュガー３１０，、４１システム両方購入しましたが早く使える様に成りたいと思っています。</t>
    <rPh sb="0" eb="1">
      <t>マ</t>
    </rPh>
    <rPh sb="3" eb="5">
      <t>コンカイ</t>
    </rPh>
    <rPh sb="5" eb="7">
      <t>ヒアシ</t>
    </rPh>
    <rPh sb="8" eb="10">
      <t>ジッセン</t>
    </rPh>
    <rPh sb="18" eb="19">
      <t>カタ</t>
    </rPh>
    <rPh sb="20" eb="21">
      <t>ア</t>
    </rPh>
    <rPh sb="32" eb="35">
      <t>ジカンアシ</t>
    </rPh>
    <rPh sb="35" eb="36">
      <t>オ</t>
    </rPh>
    <rPh sb="46" eb="48">
      <t>ケンショウ</t>
    </rPh>
    <rPh sb="52" eb="53">
      <t>カンガ</t>
    </rPh>
    <rPh sb="61" eb="62">
      <t>ツギ</t>
    </rPh>
    <rPh sb="63" eb="64">
      <t>ベツ</t>
    </rPh>
    <rPh sb="65" eb="67">
      <t>ツウカ</t>
    </rPh>
    <rPh sb="68" eb="70">
      <t>キリカ</t>
    </rPh>
    <rPh sb="71" eb="72">
      <t>オナ</t>
    </rPh>
    <rPh sb="73" eb="75">
      <t>テジュン</t>
    </rPh>
    <rPh sb="76" eb="77">
      <t>ク</t>
    </rPh>
    <rPh sb="78" eb="79">
      <t>カエ</t>
    </rPh>
    <rPh sb="80" eb="82">
      <t>ケンショウ</t>
    </rPh>
    <rPh sb="83" eb="85">
      <t>ケイカク</t>
    </rPh>
    <rPh sb="88" eb="90">
      <t>ネザキ</t>
    </rPh>
    <rPh sb="90" eb="92">
      <t>ジュクチョウ</t>
    </rPh>
    <rPh sb="93" eb="95">
      <t>スイショウ</t>
    </rPh>
    <rPh sb="111" eb="113">
      <t>リョウホウ</t>
    </rPh>
    <rPh sb="113" eb="115">
      <t>コウニュウ</t>
    </rPh>
    <rPh sb="120" eb="121">
      <t>ハヤ</t>
    </rPh>
    <rPh sb="122" eb="123">
      <t>ツカ</t>
    </rPh>
    <rPh sb="125" eb="126">
      <t>ヨウ</t>
    </rPh>
    <rPh sb="127" eb="128">
      <t>ナ</t>
    </rPh>
    <rPh sb="132" eb="133">
      <t>オモ</t>
    </rPh>
    <phoneticPr fontId="1"/>
  </si>
  <si>
    <t>現役から15年位経つもので、EXCEL久々に使いました。CMAのシステム構築は凄いと思いました。何とか付いて行き安定的に勝てるトレーダーを目指します。ご指導ご支援宜しくお願い致します。</t>
    <rPh sb="0" eb="2">
      <t>ゲンエキ</t>
    </rPh>
    <rPh sb="6" eb="7">
      <t>ネン</t>
    </rPh>
    <rPh sb="7" eb="8">
      <t>クライ</t>
    </rPh>
    <rPh sb="8" eb="9">
      <t>タ</t>
    </rPh>
    <rPh sb="19" eb="21">
      <t>ヒサビサ</t>
    </rPh>
    <rPh sb="22" eb="23">
      <t>ツカ</t>
    </rPh>
    <rPh sb="36" eb="38">
      <t>コウチク</t>
    </rPh>
    <rPh sb="39" eb="40">
      <t>スゴ</t>
    </rPh>
    <rPh sb="42" eb="43">
      <t>オモ</t>
    </rPh>
    <rPh sb="48" eb="49">
      <t>ナン</t>
    </rPh>
    <rPh sb="51" eb="52">
      <t>ツ</t>
    </rPh>
    <rPh sb="54" eb="55">
      <t>ユ</t>
    </rPh>
    <rPh sb="56" eb="59">
      <t>アンテイテキ</t>
    </rPh>
    <rPh sb="60" eb="61">
      <t>カ</t>
    </rPh>
    <rPh sb="69" eb="71">
      <t>メザ</t>
    </rPh>
    <rPh sb="76" eb="78">
      <t>シドウ</t>
    </rPh>
    <rPh sb="79" eb="81">
      <t>シエン</t>
    </rPh>
    <rPh sb="81" eb="82">
      <t>ヨロ</t>
    </rPh>
    <phoneticPr fontId="1"/>
  </si>
  <si>
    <t>日足のPBで、実体の3倍以上のヒゲ発生頻度意外と少ないと思いました。EBはMA10にタッチしたﾎﾟｲﾝﾄを狙ったつもりです。添削よろしくお願い致しします。</t>
    <rPh sb="0" eb="2">
      <t>ヒアシ</t>
    </rPh>
    <rPh sb="7" eb="9">
      <t>ジッタイ</t>
    </rPh>
    <rPh sb="11" eb="12">
      <t>バイ</t>
    </rPh>
    <rPh sb="12" eb="14">
      <t>イジョウ</t>
    </rPh>
    <rPh sb="17" eb="19">
      <t>ハッセイ</t>
    </rPh>
    <rPh sb="19" eb="21">
      <t>ヒンド</t>
    </rPh>
    <rPh sb="21" eb="23">
      <t>イガイ</t>
    </rPh>
    <rPh sb="24" eb="25">
      <t>スク</t>
    </rPh>
    <rPh sb="28" eb="29">
      <t>オモ</t>
    </rPh>
    <rPh sb="53" eb="54">
      <t>ネラ</t>
    </rPh>
    <rPh sb="62" eb="64">
      <t>テンサク</t>
    </rPh>
    <rPh sb="69" eb="70">
      <t>ネガ</t>
    </rPh>
    <rPh sb="71" eb="72">
      <t>イタ</t>
    </rPh>
    <phoneticPr fontId="1"/>
  </si>
  <si>
    <t>GBPJPY</t>
    <phoneticPr fontId="1"/>
  </si>
  <si>
    <t>〇</t>
    <phoneticPr fontId="1"/>
  </si>
  <si>
    <t>USDJPY</t>
    <phoneticPr fontId="1"/>
  </si>
  <si>
    <t>EURJPY</t>
    <phoneticPr fontId="1"/>
  </si>
  <si>
    <t>GBPUSD</t>
    <phoneticPr fontId="1"/>
  </si>
  <si>
    <t>EURGBP</t>
    <phoneticPr fontId="1"/>
  </si>
  <si>
    <t>AUDJPY</t>
    <phoneticPr fontId="1"/>
  </si>
  <si>
    <t>AUDUSD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</si>
</sst>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3">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0" fillId="0" borderId="0" xfId="0" applyBorder="1" applyAlignment="1">
      <alignment horizontal="center" vertical="center"/>
    </xf>
    <xf numFmtId="0" fontId="12" fillId="3" borderId="0" xfId="0" applyNumberFormat="1" applyFont="1" applyFill="1" applyBorder="1">
      <alignment vertical="center"/>
    </xf>
    <xf numFmtId="177" fontId="0" fillId="0" borderId="8" xfId="0" applyNumberFormat="1" applyBorder="1">
      <alignment vertical="center"/>
    </xf>
    <xf numFmtId="177" fontId="0" fillId="0" borderId="9" xfId="0" applyNumberFormat="1" applyBorder="1">
      <alignment vertical="center"/>
    </xf>
    <xf numFmtId="0" fontId="12" fillId="4" borderId="9" xfId="0" applyNumberFormat="1" applyFont="1" applyFill="1" applyBorder="1">
      <alignment vertical="center"/>
    </xf>
    <xf numFmtId="0" fontId="12" fillId="0" borderId="9" xfId="0" applyNumberFormat="1" applyFont="1" applyFill="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4</xdr:row>
      <xdr:rowOff>0</xdr:rowOff>
    </xdr:from>
    <xdr:to>
      <xdr:col>30</xdr:col>
      <xdr:colOff>383621</xdr:colOff>
      <xdr:row>54</xdr:row>
      <xdr:rowOff>122721</xdr:rowOff>
    </xdr:to>
    <xdr:pic>
      <xdr:nvPicPr>
        <xdr:cNvPr id="27" name="図 26">
          <a:extLst>
            <a:ext uri="{FF2B5EF4-FFF2-40B4-BE49-F238E27FC236}">
              <a16:creationId xmlns:a16="http://schemas.microsoft.com/office/drawing/2014/main" id="{E0A35AC5-533E-4DAA-972B-1AAD56A2E023}"/>
            </a:ext>
          </a:extLst>
        </xdr:cNvPr>
        <xdr:cNvPicPr>
          <a:picLocks noChangeAspect="1"/>
        </xdr:cNvPicPr>
      </xdr:nvPicPr>
      <xdr:blipFill>
        <a:blip xmlns:r="http://schemas.openxmlformats.org/officeDocument/2006/relationships" r:embed="rId1"/>
        <a:stretch>
          <a:fillRect/>
        </a:stretch>
      </xdr:blipFill>
      <xdr:spPr>
        <a:xfrm>
          <a:off x="500063" y="714375"/>
          <a:ext cx="18266808" cy="9052409"/>
        </a:xfrm>
        <a:prstGeom prst="rect">
          <a:avLst/>
        </a:prstGeom>
      </xdr:spPr>
    </xdr:pic>
    <xdr:clientData/>
  </xdr:twoCellAnchor>
  <xdr:twoCellAnchor editAs="oneCell">
    <xdr:from>
      <xdr:col>1</xdr:col>
      <xdr:colOff>0</xdr:colOff>
      <xdr:row>56</xdr:row>
      <xdr:rowOff>0</xdr:rowOff>
    </xdr:from>
    <xdr:to>
      <xdr:col>30</xdr:col>
      <xdr:colOff>369395</xdr:colOff>
      <xdr:row>107</xdr:row>
      <xdr:rowOff>89495</xdr:rowOff>
    </xdr:to>
    <xdr:pic>
      <xdr:nvPicPr>
        <xdr:cNvPr id="29" name="図 28">
          <a:extLst>
            <a:ext uri="{FF2B5EF4-FFF2-40B4-BE49-F238E27FC236}">
              <a16:creationId xmlns:a16="http://schemas.microsoft.com/office/drawing/2014/main" id="{2A7921CE-EA9B-41E7-AF9C-919D522F8889}"/>
            </a:ext>
          </a:extLst>
        </xdr:cNvPr>
        <xdr:cNvPicPr>
          <a:picLocks noChangeAspect="1"/>
        </xdr:cNvPicPr>
      </xdr:nvPicPr>
      <xdr:blipFill>
        <a:blip xmlns:r="http://schemas.openxmlformats.org/officeDocument/2006/relationships" r:embed="rId2"/>
        <a:stretch>
          <a:fillRect/>
        </a:stretch>
      </xdr:blipFill>
      <xdr:spPr>
        <a:xfrm>
          <a:off x="500063" y="10001250"/>
          <a:ext cx="18252582" cy="9197776"/>
        </a:xfrm>
        <a:prstGeom prst="rect">
          <a:avLst/>
        </a:prstGeom>
      </xdr:spPr>
    </xdr:pic>
    <xdr:clientData/>
  </xdr:twoCellAnchor>
  <xdr:twoCellAnchor editAs="oneCell">
    <xdr:from>
      <xdr:col>1</xdr:col>
      <xdr:colOff>0</xdr:colOff>
      <xdr:row>109</xdr:row>
      <xdr:rowOff>0</xdr:rowOff>
    </xdr:from>
    <xdr:to>
      <xdr:col>17</xdr:col>
      <xdr:colOff>20879</xdr:colOff>
      <xdr:row>159</xdr:row>
      <xdr:rowOff>39336</xdr:rowOff>
    </xdr:to>
    <xdr:pic>
      <xdr:nvPicPr>
        <xdr:cNvPr id="31" name="図 30">
          <a:extLst>
            <a:ext uri="{FF2B5EF4-FFF2-40B4-BE49-F238E27FC236}">
              <a16:creationId xmlns:a16="http://schemas.microsoft.com/office/drawing/2014/main" id="{90C79299-EF7E-4017-89BC-DC7E71840EDE}"/>
            </a:ext>
          </a:extLst>
        </xdr:cNvPr>
        <xdr:cNvPicPr>
          <a:picLocks noChangeAspect="1"/>
        </xdr:cNvPicPr>
      </xdr:nvPicPr>
      <xdr:blipFill>
        <a:blip xmlns:r="http://schemas.openxmlformats.org/officeDocument/2006/relationships" r:embed="rId3"/>
        <a:stretch>
          <a:fillRect/>
        </a:stretch>
      </xdr:blipFill>
      <xdr:spPr>
        <a:xfrm>
          <a:off x="500063" y="19466719"/>
          <a:ext cx="9855441" cy="8969023"/>
        </a:xfrm>
        <a:prstGeom prst="rect">
          <a:avLst/>
        </a:prstGeom>
      </xdr:spPr>
    </xdr:pic>
    <xdr:clientData/>
  </xdr:twoCellAnchor>
  <xdr:twoCellAnchor editAs="oneCell">
    <xdr:from>
      <xdr:col>1</xdr:col>
      <xdr:colOff>0</xdr:colOff>
      <xdr:row>161</xdr:row>
      <xdr:rowOff>0</xdr:rowOff>
    </xdr:from>
    <xdr:to>
      <xdr:col>16</xdr:col>
      <xdr:colOff>382657</xdr:colOff>
      <xdr:row>211</xdr:row>
      <xdr:rowOff>77462</xdr:rowOff>
    </xdr:to>
    <xdr:pic>
      <xdr:nvPicPr>
        <xdr:cNvPr id="33" name="図 32">
          <a:extLst>
            <a:ext uri="{FF2B5EF4-FFF2-40B4-BE49-F238E27FC236}">
              <a16:creationId xmlns:a16="http://schemas.microsoft.com/office/drawing/2014/main" id="{DCF3DDCD-D52A-40F3-B2A1-E55AD0A619DD}"/>
            </a:ext>
          </a:extLst>
        </xdr:cNvPr>
        <xdr:cNvPicPr>
          <a:picLocks noChangeAspect="1"/>
        </xdr:cNvPicPr>
      </xdr:nvPicPr>
      <xdr:blipFill>
        <a:blip xmlns:r="http://schemas.openxmlformats.org/officeDocument/2006/relationships" r:embed="rId4"/>
        <a:stretch>
          <a:fillRect/>
        </a:stretch>
      </xdr:blipFill>
      <xdr:spPr>
        <a:xfrm>
          <a:off x="500063" y="28753594"/>
          <a:ext cx="9598094" cy="9007149"/>
        </a:xfrm>
        <a:prstGeom prst="rect">
          <a:avLst/>
        </a:prstGeom>
      </xdr:spPr>
    </xdr:pic>
    <xdr:clientData/>
  </xdr:twoCellAnchor>
  <xdr:twoCellAnchor editAs="oneCell">
    <xdr:from>
      <xdr:col>1</xdr:col>
      <xdr:colOff>0</xdr:colOff>
      <xdr:row>213</xdr:row>
      <xdr:rowOff>0</xdr:rowOff>
    </xdr:from>
    <xdr:to>
      <xdr:col>30</xdr:col>
      <xdr:colOff>378926</xdr:colOff>
      <xdr:row>263</xdr:row>
      <xdr:rowOff>153713</xdr:rowOff>
    </xdr:to>
    <xdr:pic>
      <xdr:nvPicPr>
        <xdr:cNvPr id="35" name="図 34">
          <a:extLst>
            <a:ext uri="{FF2B5EF4-FFF2-40B4-BE49-F238E27FC236}">
              <a16:creationId xmlns:a16="http://schemas.microsoft.com/office/drawing/2014/main" id="{67D74AD6-230C-4D1B-8C9B-796F0EFA155B}"/>
            </a:ext>
          </a:extLst>
        </xdr:cNvPr>
        <xdr:cNvPicPr>
          <a:picLocks noChangeAspect="1"/>
        </xdr:cNvPicPr>
      </xdr:nvPicPr>
      <xdr:blipFill>
        <a:blip xmlns:r="http://schemas.openxmlformats.org/officeDocument/2006/relationships" r:embed="rId5"/>
        <a:stretch>
          <a:fillRect/>
        </a:stretch>
      </xdr:blipFill>
      <xdr:spPr>
        <a:xfrm>
          <a:off x="500063" y="38040469"/>
          <a:ext cx="18262113" cy="9083400"/>
        </a:xfrm>
        <a:prstGeom prst="rect">
          <a:avLst/>
        </a:prstGeom>
      </xdr:spPr>
    </xdr:pic>
    <xdr:clientData/>
  </xdr:twoCellAnchor>
  <xdr:twoCellAnchor editAs="oneCell">
    <xdr:from>
      <xdr:col>1</xdr:col>
      <xdr:colOff>0</xdr:colOff>
      <xdr:row>266</xdr:row>
      <xdr:rowOff>0</xdr:rowOff>
    </xdr:from>
    <xdr:to>
      <xdr:col>14</xdr:col>
      <xdr:colOff>486673</xdr:colOff>
      <xdr:row>317</xdr:row>
      <xdr:rowOff>13244</xdr:rowOff>
    </xdr:to>
    <xdr:pic>
      <xdr:nvPicPr>
        <xdr:cNvPr id="37" name="図 36">
          <a:extLst>
            <a:ext uri="{FF2B5EF4-FFF2-40B4-BE49-F238E27FC236}">
              <a16:creationId xmlns:a16="http://schemas.microsoft.com/office/drawing/2014/main" id="{95B39160-657B-40AB-A2CC-707BFC1A5BA1}"/>
            </a:ext>
          </a:extLst>
        </xdr:cNvPr>
        <xdr:cNvPicPr>
          <a:picLocks noChangeAspect="1"/>
        </xdr:cNvPicPr>
      </xdr:nvPicPr>
      <xdr:blipFill>
        <a:blip xmlns:r="http://schemas.openxmlformats.org/officeDocument/2006/relationships" r:embed="rId6"/>
        <a:stretch>
          <a:fillRect/>
        </a:stretch>
      </xdr:blipFill>
      <xdr:spPr>
        <a:xfrm>
          <a:off x="500063" y="47505938"/>
          <a:ext cx="8463860" cy="9121525"/>
        </a:xfrm>
        <a:prstGeom prst="rect">
          <a:avLst/>
        </a:prstGeom>
      </xdr:spPr>
    </xdr:pic>
    <xdr:clientData/>
  </xdr:twoCellAnchor>
  <xdr:twoCellAnchor editAs="oneCell">
    <xdr:from>
      <xdr:col>1</xdr:col>
      <xdr:colOff>0</xdr:colOff>
      <xdr:row>318</xdr:row>
      <xdr:rowOff>0</xdr:rowOff>
    </xdr:from>
    <xdr:to>
      <xdr:col>17</xdr:col>
      <xdr:colOff>39942</xdr:colOff>
      <xdr:row>368</xdr:row>
      <xdr:rowOff>10742</xdr:rowOff>
    </xdr:to>
    <xdr:pic>
      <xdr:nvPicPr>
        <xdr:cNvPr id="39" name="図 38">
          <a:extLst>
            <a:ext uri="{FF2B5EF4-FFF2-40B4-BE49-F238E27FC236}">
              <a16:creationId xmlns:a16="http://schemas.microsoft.com/office/drawing/2014/main" id="{D206ADB1-9001-451C-9521-6A7AA2479E5E}"/>
            </a:ext>
          </a:extLst>
        </xdr:cNvPr>
        <xdr:cNvPicPr>
          <a:picLocks noChangeAspect="1"/>
        </xdr:cNvPicPr>
      </xdr:nvPicPr>
      <xdr:blipFill>
        <a:blip xmlns:r="http://schemas.openxmlformats.org/officeDocument/2006/relationships" r:embed="rId7"/>
        <a:stretch>
          <a:fillRect/>
        </a:stretch>
      </xdr:blipFill>
      <xdr:spPr>
        <a:xfrm>
          <a:off x="500063" y="56792813"/>
          <a:ext cx="9874504" cy="8940429"/>
        </a:xfrm>
        <a:prstGeom prst="rect">
          <a:avLst/>
        </a:prstGeom>
      </xdr:spPr>
    </xdr:pic>
    <xdr:clientData/>
  </xdr:twoCellAnchor>
  <xdr:twoCellAnchor editAs="oneCell">
    <xdr:from>
      <xdr:col>1</xdr:col>
      <xdr:colOff>0</xdr:colOff>
      <xdr:row>369</xdr:row>
      <xdr:rowOff>0</xdr:rowOff>
    </xdr:from>
    <xdr:to>
      <xdr:col>30</xdr:col>
      <xdr:colOff>407520</xdr:colOff>
      <xdr:row>420</xdr:row>
      <xdr:rowOff>32307</xdr:rowOff>
    </xdr:to>
    <xdr:pic>
      <xdr:nvPicPr>
        <xdr:cNvPr id="41" name="図 40">
          <a:extLst>
            <a:ext uri="{FF2B5EF4-FFF2-40B4-BE49-F238E27FC236}">
              <a16:creationId xmlns:a16="http://schemas.microsoft.com/office/drawing/2014/main" id="{66240A16-FF60-4A85-8597-0460E45A900D}"/>
            </a:ext>
          </a:extLst>
        </xdr:cNvPr>
        <xdr:cNvPicPr>
          <a:picLocks noChangeAspect="1"/>
        </xdr:cNvPicPr>
      </xdr:nvPicPr>
      <xdr:blipFill>
        <a:blip xmlns:r="http://schemas.openxmlformats.org/officeDocument/2006/relationships" r:embed="rId8"/>
        <a:stretch>
          <a:fillRect/>
        </a:stretch>
      </xdr:blipFill>
      <xdr:spPr>
        <a:xfrm>
          <a:off x="500063" y="65901094"/>
          <a:ext cx="18290707" cy="9140588"/>
        </a:xfrm>
        <a:prstGeom prst="rect">
          <a:avLst/>
        </a:prstGeom>
      </xdr:spPr>
    </xdr:pic>
    <xdr:clientData/>
  </xdr:twoCellAnchor>
  <xdr:twoCellAnchor editAs="oneCell">
    <xdr:from>
      <xdr:col>1</xdr:col>
      <xdr:colOff>0</xdr:colOff>
      <xdr:row>421</xdr:row>
      <xdr:rowOff>0</xdr:rowOff>
    </xdr:from>
    <xdr:to>
      <xdr:col>17</xdr:col>
      <xdr:colOff>39942</xdr:colOff>
      <xdr:row>471</xdr:row>
      <xdr:rowOff>48868</xdr:rowOff>
    </xdr:to>
    <xdr:pic>
      <xdr:nvPicPr>
        <xdr:cNvPr id="43" name="図 42">
          <a:extLst>
            <a:ext uri="{FF2B5EF4-FFF2-40B4-BE49-F238E27FC236}">
              <a16:creationId xmlns:a16="http://schemas.microsoft.com/office/drawing/2014/main" id="{2184320E-D33B-446E-810A-94C6D5A67CDA}"/>
            </a:ext>
          </a:extLst>
        </xdr:cNvPr>
        <xdr:cNvPicPr>
          <a:picLocks noChangeAspect="1"/>
        </xdr:cNvPicPr>
      </xdr:nvPicPr>
      <xdr:blipFill>
        <a:blip xmlns:r="http://schemas.openxmlformats.org/officeDocument/2006/relationships" r:embed="rId9"/>
        <a:stretch>
          <a:fillRect/>
        </a:stretch>
      </xdr:blipFill>
      <xdr:spPr>
        <a:xfrm>
          <a:off x="500063" y="75187969"/>
          <a:ext cx="9874504" cy="8978555"/>
        </a:xfrm>
        <a:prstGeom prst="rect">
          <a:avLst/>
        </a:prstGeom>
      </xdr:spPr>
    </xdr:pic>
    <xdr:clientData/>
  </xdr:twoCellAnchor>
  <xdr:twoCellAnchor editAs="oneCell">
    <xdr:from>
      <xdr:col>1</xdr:col>
      <xdr:colOff>0</xdr:colOff>
      <xdr:row>472</xdr:row>
      <xdr:rowOff>0</xdr:rowOff>
    </xdr:from>
    <xdr:to>
      <xdr:col>17</xdr:col>
      <xdr:colOff>30410</xdr:colOff>
      <xdr:row>522</xdr:row>
      <xdr:rowOff>10741</xdr:rowOff>
    </xdr:to>
    <xdr:pic>
      <xdr:nvPicPr>
        <xdr:cNvPr id="45" name="図 44">
          <a:extLst>
            <a:ext uri="{FF2B5EF4-FFF2-40B4-BE49-F238E27FC236}">
              <a16:creationId xmlns:a16="http://schemas.microsoft.com/office/drawing/2014/main" id="{6DAA53AA-DD2B-4FE4-A550-383468DBE937}"/>
            </a:ext>
          </a:extLst>
        </xdr:cNvPr>
        <xdr:cNvPicPr>
          <a:picLocks noChangeAspect="1"/>
        </xdr:cNvPicPr>
      </xdr:nvPicPr>
      <xdr:blipFill>
        <a:blip xmlns:r="http://schemas.openxmlformats.org/officeDocument/2006/relationships" r:embed="rId10"/>
        <a:stretch>
          <a:fillRect/>
        </a:stretch>
      </xdr:blipFill>
      <xdr:spPr>
        <a:xfrm>
          <a:off x="500063" y="84296250"/>
          <a:ext cx="9864972" cy="8940429"/>
        </a:xfrm>
        <a:prstGeom prst="rect">
          <a:avLst/>
        </a:prstGeom>
      </xdr:spPr>
    </xdr:pic>
    <xdr:clientData/>
  </xdr:twoCellAnchor>
  <xdr:twoCellAnchor editAs="oneCell">
    <xdr:from>
      <xdr:col>1</xdr:col>
      <xdr:colOff>0</xdr:colOff>
      <xdr:row>524</xdr:row>
      <xdr:rowOff>0</xdr:rowOff>
    </xdr:from>
    <xdr:to>
      <xdr:col>30</xdr:col>
      <xdr:colOff>417052</xdr:colOff>
      <xdr:row>572</xdr:row>
      <xdr:rowOff>43862</xdr:rowOff>
    </xdr:to>
    <xdr:pic>
      <xdr:nvPicPr>
        <xdr:cNvPr id="26" name="図 25">
          <a:extLst>
            <a:ext uri="{FF2B5EF4-FFF2-40B4-BE49-F238E27FC236}">
              <a16:creationId xmlns:a16="http://schemas.microsoft.com/office/drawing/2014/main" id="{658AED1F-0BB6-45C3-90F1-99A1926FBCF6}"/>
            </a:ext>
          </a:extLst>
        </xdr:cNvPr>
        <xdr:cNvPicPr>
          <a:picLocks noChangeAspect="1"/>
        </xdr:cNvPicPr>
      </xdr:nvPicPr>
      <xdr:blipFill>
        <a:blip xmlns:r="http://schemas.openxmlformats.org/officeDocument/2006/relationships" r:embed="rId11"/>
        <a:stretch>
          <a:fillRect/>
        </a:stretch>
      </xdr:blipFill>
      <xdr:spPr>
        <a:xfrm>
          <a:off x="500063" y="93583125"/>
          <a:ext cx="18300239" cy="8616362"/>
        </a:xfrm>
        <a:prstGeom prst="rect">
          <a:avLst/>
        </a:prstGeom>
      </xdr:spPr>
    </xdr:pic>
    <xdr:clientData/>
  </xdr:twoCellAnchor>
  <xdr:twoCellAnchor editAs="oneCell">
    <xdr:from>
      <xdr:col>1</xdr:col>
      <xdr:colOff>0</xdr:colOff>
      <xdr:row>573</xdr:row>
      <xdr:rowOff>0</xdr:rowOff>
    </xdr:from>
    <xdr:to>
      <xdr:col>30</xdr:col>
      <xdr:colOff>417052</xdr:colOff>
      <xdr:row>621</xdr:row>
      <xdr:rowOff>43862</xdr:rowOff>
    </xdr:to>
    <xdr:pic>
      <xdr:nvPicPr>
        <xdr:cNvPr id="30" name="図 29">
          <a:extLst>
            <a:ext uri="{FF2B5EF4-FFF2-40B4-BE49-F238E27FC236}">
              <a16:creationId xmlns:a16="http://schemas.microsoft.com/office/drawing/2014/main" id="{C012DA77-1975-4D68-A600-33744DF6342F}"/>
            </a:ext>
          </a:extLst>
        </xdr:cNvPr>
        <xdr:cNvPicPr>
          <a:picLocks noChangeAspect="1"/>
        </xdr:cNvPicPr>
      </xdr:nvPicPr>
      <xdr:blipFill>
        <a:blip xmlns:r="http://schemas.openxmlformats.org/officeDocument/2006/relationships" r:embed="rId11"/>
        <a:stretch>
          <a:fillRect/>
        </a:stretch>
      </xdr:blipFill>
      <xdr:spPr>
        <a:xfrm>
          <a:off x="500063" y="102334219"/>
          <a:ext cx="18300239" cy="8616362"/>
        </a:xfrm>
        <a:prstGeom prst="rect">
          <a:avLst/>
        </a:prstGeom>
      </xdr:spPr>
    </xdr:pic>
    <xdr:clientData/>
  </xdr:twoCellAnchor>
  <xdr:twoCellAnchor editAs="oneCell">
    <xdr:from>
      <xdr:col>1</xdr:col>
      <xdr:colOff>0</xdr:colOff>
      <xdr:row>623</xdr:row>
      <xdr:rowOff>0</xdr:rowOff>
    </xdr:from>
    <xdr:to>
      <xdr:col>30</xdr:col>
      <xdr:colOff>388457</xdr:colOff>
      <xdr:row>670</xdr:row>
      <xdr:rowOff>127142</xdr:rowOff>
    </xdr:to>
    <xdr:pic>
      <xdr:nvPicPr>
        <xdr:cNvPr id="34" name="図 33">
          <a:extLst>
            <a:ext uri="{FF2B5EF4-FFF2-40B4-BE49-F238E27FC236}">
              <a16:creationId xmlns:a16="http://schemas.microsoft.com/office/drawing/2014/main" id="{07E5EF51-5CCF-4F15-A2E1-53C0002BF5DA}"/>
            </a:ext>
          </a:extLst>
        </xdr:cNvPr>
        <xdr:cNvPicPr>
          <a:picLocks noChangeAspect="1"/>
        </xdr:cNvPicPr>
      </xdr:nvPicPr>
      <xdr:blipFill>
        <a:blip xmlns:r="http://schemas.openxmlformats.org/officeDocument/2006/relationships" r:embed="rId12"/>
        <a:stretch>
          <a:fillRect/>
        </a:stretch>
      </xdr:blipFill>
      <xdr:spPr>
        <a:xfrm>
          <a:off x="500063" y="111263906"/>
          <a:ext cx="18271644" cy="8521049"/>
        </a:xfrm>
        <a:prstGeom prst="rect">
          <a:avLst/>
        </a:prstGeom>
      </xdr:spPr>
    </xdr:pic>
    <xdr:clientData/>
  </xdr:twoCellAnchor>
  <xdr:twoCellAnchor editAs="oneCell">
    <xdr:from>
      <xdr:col>1</xdr:col>
      <xdr:colOff>0</xdr:colOff>
      <xdr:row>672</xdr:row>
      <xdr:rowOff>0</xdr:rowOff>
    </xdr:from>
    <xdr:to>
      <xdr:col>20</xdr:col>
      <xdr:colOff>12591</xdr:colOff>
      <xdr:row>738</xdr:row>
      <xdr:rowOff>50779</xdr:rowOff>
    </xdr:to>
    <xdr:pic>
      <xdr:nvPicPr>
        <xdr:cNvPr id="38" name="図 37">
          <a:extLst>
            <a:ext uri="{FF2B5EF4-FFF2-40B4-BE49-F238E27FC236}">
              <a16:creationId xmlns:a16="http://schemas.microsoft.com/office/drawing/2014/main" id="{EAC83D38-F8AF-49AD-9B12-82B55D2B8FB0}"/>
            </a:ext>
          </a:extLst>
        </xdr:cNvPr>
        <xdr:cNvPicPr>
          <a:picLocks noChangeAspect="1"/>
        </xdr:cNvPicPr>
      </xdr:nvPicPr>
      <xdr:blipFill>
        <a:blip xmlns:r="http://schemas.openxmlformats.org/officeDocument/2006/relationships" r:embed="rId13"/>
        <a:stretch>
          <a:fillRect/>
        </a:stretch>
      </xdr:blipFill>
      <xdr:spPr>
        <a:xfrm>
          <a:off x="500063" y="120015000"/>
          <a:ext cx="11704528" cy="11837967"/>
        </a:xfrm>
        <a:prstGeom prst="rect">
          <a:avLst/>
        </a:prstGeom>
      </xdr:spPr>
    </xdr:pic>
    <xdr:clientData/>
  </xdr:twoCellAnchor>
  <xdr:twoCellAnchor editAs="oneCell">
    <xdr:from>
      <xdr:col>1</xdr:col>
      <xdr:colOff>0</xdr:colOff>
      <xdr:row>740</xdr:row>
      <xdr:rowOff>0</xdr:rowOff>
    </xdr:from>
    <xdr:to>
      <xdr:col>19</xdr:col>
      <xdr:colOff>402963</xdr:colOff>
      <xdr:row>788</xdr:row>
      <xdr:rowOff>177302</xdr:rowOff>
    </xdr:to>
    <xdr:pic>
      <xdr:nvPicPr>
        <xdr:cNvPr id="42" name="図 41">
          <a:extLst>
            <a:ext uri="{FF2B5EF4-FFF2-40B4-BE49-F238E27FC236}">
              <a16:creationId xmlns:a16="http://schemas.microsoft.com/office/drawing/2014/main" id="{CAB95954-2D07-4A8A-9A74-0C729DDF068A}"/>
            </a:ext>
          </a:extLst>
        </xdr:cNvPr>
        <xdr:cNvPicPr>
          <a:picLocks noChangeAspect="1"/>
        </xdr:cNvPicPr>
      </xdr:nvPicPr>
      <xdr:blipFill>
        <a:blip xmlns:r="http://schemas.openxmlformats.org/officeDocument/2006/relationships" r:embed="rId14"/>
        <a:stretch>
          <a:fillRect/>
        </a:stretch>
      </xdr:blipFill>
      <xdr:spPr>
        <a:xfrm>
          <a:off x="500063" y="132159375"/>
          <a:ext cx="11475775" cy="874980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Normal="100" workbookViewId="0">
      <pane xSplit="1" ySplit="8" topLeftCell="B9" activePane="bottomRight" state="frozen"/>
      <selection pane="topRight" activeCell="B1" sqref="B1"/>
      <selection pane="bottomLeft" activeCell="A9" sqref="A9"/>
      <selection pane="bottomRight" activeCell="G30" sqref="G30"/>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36</v>
      </c>
    </row>
    <row r="2" spans="1:18" x14ac:dyDescent="0.4">
      <c r="A2" s="1" t="s">
        <v>8</v>
      </c>
      <c r="C2" t="s">
        <v>37</v>
      </c>
    </row>
    <row r="3" spans="1:18" x14ac:dyDescent="0.4">
      <c r="A3" s="1" t="s">
        <v>10</v>
      </c>
      <c r="C3" s="25">
        <v>100000</v>
      </c>
    </row>
    <row r="4" spans="1:18" x14ac:dyDescent="0.4">
      <c r="A4" s="1" t="s">
        <v>11</v>
      </c>
      <c r="C4" s="25" t="s">
        <v>13</v>
      </c>
    </row>
    <row r="5" spans="1:18" ht="19.5" thickBot="1" x14ac:dyDescent="0.45">
      <c r="A5" s="1" t="s">
        <v>12</v>
      </c>
      <c r="C5" s="25" t="s">
        <v>34</v>
      </c>
    </row>
    <row r="6" spans="1:18" ht="19.5" thickBot="1" x14ac:dyDescent="0.45">
      <c r="A6" s="20" t="s">
        <v>0</v>
      </c>
      <c r="B6" s="20" t="s">
        <v>1</v>
      </c>
      <c r="C6" s="20" t="s">
        <v>1</v>
      </c>
      <c r="D6" s="41" t="s">
        <v>25</v>
      </c>
      <c r="E6" s="21"/>
      <c r="F6" s="22"/>
      <c r="G6" s="79" t="s">
        <v>3</v>
      </c>
      <c r="H6" s="80"/>
      <c r="I6" s="86"/>
      <c r="J6" s="79" t="s">
        <v>23</v>
      </c>
      <c r="K6" s="80"/>
      <c r="L6" s="86"/>
      <c r="M6" s="79" t="s">
        <v>24</v>
      </c>
      <c r="N6" s="80"/>
      <c r="O6" s="86"/>
    </row>
    <row r="7" spans="1:18" ht="19.5" thickBot="1" x14ac:dyDescent="0.45">
      <c r="A7" s="23"/>
      <c r="B7" s="23" t="s">
        <v>2</v>
      </c>
      <c r="C7" s="53" t="s">
        <v>29</v>
      </c>
      <c r="D7" s="13">
        <v>1.27</v>
      </c>
      <c r="E7" s="14">
        <v>1.5</v>
      </c>
      <c r="F7" s="15">
        <v>2</v>
      </c>
      <c r="G7" s="13">
        <v>1.27</v>
      </c>
      <c r="H7" s="14">
        <v>1.5</v>
      </c>
      <c r="I7" s="15">
        <v>2</v>
      </c>
      <c r="J7" s="13">
        <v>1.27</v>
      </c>
      <c r="K7" s="14">
        <v>1.5</v>
      </c>
      <c r="L7" s="15">
        <v>2</v>
      </c>
      <c r="M7" s="13">
        <v>1.27</v>
      </c>
      <c r="N7" s="14">
        <v>1.5</v>
      </c>
      <c r="O7" s="15">
        <v>2</v>
      </c>
    </row>
    <row r="8" spans="1:18" ht="19.5" thickBot="1" x14ac:dyDescent="0.45">
      <c r="A8" s="24" t="s">
        <v>9</v>
      </c>
      <c r="B8" s="12"/>
      <c r="C8" s="42"/>
      <c r="D8" s="13"/>
      <c r="E8" s="14"/>
      <c r="F8" s="15"/>
      <c r="G8" s="16">
        <f>C3</f>
        <v>100000</v>
      </c>
      <c r="H8" s="17">
        <f>C3</f>
        <v>100000</v>
      </c>
      <c r="I8" s="18">
        <f>C3</f>
        <v>100000</v>
      </c>
      <c r="J8" s="83" t="s">
        <v>23</v>
      </c>
      <c r="K8" s="84"/>
      <c r="L8" s="85"/>
      <c r="M8" s="83"/>
      <c r="N8" s="84"/>
      <c r="O8" s="85"/>
    </row>
    <row r="9" spans="1:18" x14ac:dyDescent="0.4">
      <c r="A9" s="9">
        <v>1</v>
      </c>
      <c r="B9" s="5">
        <v>44496</v>
      </c>
      <c r="C9" s="40">
        <v>2</v>
      </c>
      <c r="D9" s="46">
        <v>1.27</v>
      </c>
      <c r="E9" s="47">
        <v>1.5</v>
      </c>
      <c r="F9" s="77">
        <v>2</v>
      </c>
      <c r="G9" s="19">
        <f t="shared" ref="G9:G11" si="0">IF(D9="","",G8+M9)</f>
        <v>104424.67870156061</v>
      </c>
      <c r="H9" s="19">
        <f t="shared" ref="H9:H11" si="1">IF(E9="","",H8+N9)</f>
        <v>105366.3337028125</v>
      </c>
      <c r="I9" s="19">
        <f t="shared" ref="I9:I11" si="2">IF(F9="","",I8+O9)</f>
        <v>106931.71312</v>
      </c>
      <c r="J9" s="37">
        <v>3483.998977606776</v>
      </c>
      <c r="K9" s="38">
        <v>3577.5558018749998</v>
      </c>
      <c r="L9" s="39">
        <v>3465.8565599999997</v>
      </c>
      <c r="M9" s="37">
        <v>4424.6787015606051</v>
      </c>
      <c r="N9" s="38">
        <v>5366.3337028124997</v>
      </c>
      <c r="O9" s="39">
        <v>6931.7131199999994</v>
      </c>
      <c r="P9" s="36" t="s">
        <v>39</v>
      </c>
      <c r="Q9" s="36"/>
      <c r="R9" s="36"/>
    </row>
    <row r="10" spans="1:18" x14ac:dyDescent="0.4">
      <c r="A10" s="4">
        <v>2</v>
      </c>
      <c r="B10" s="5">
        <v>44490</v>
      </c>
      <c r="C10" s="73">
        <v>2</v>
      </c>
      <c r="D10" s="46">
        <v>1.27</v>
      </c>
      <c r="E10" s="47">
        <v>1.5</v>
      </c>
      <c r="F10" s="74">
        <v>-1</v>
      </c>
      <c r="G10" s="75">
        <f t="shared" si="0"/>
        <v>108403.25896009007</v>
      </c>
      <c r="H10" s="19">
        <f t="shared" si="1"/>
        <v>110107.81871943906</v>
      </c>
      <c r="I10" s="76">
        <f t="shared" si="2"/>
        <v>103723.7617264</v>
      </c>
      <c r="J10" s="38">
        <f t="shared" ref="J10" si="3">IF(G9="","",G9*0.03)</f>
        <v>3132.7403610468182</v>
      </c>
      <c r="K10" s="38">
        <f t="shared" ref="K10" si="4">IF(H9="","",H9*0.03)</f>
        <v>3160.9900110843746</v>
      </c>
      <c r="L10" s="39">
        <f t="shared" ref="L10" si="5">IF(I9="","",I9*0.03)</f>
        <v>3207.9513935999998</v>
      </c>
      <c r="M10" s="38">
        <f t="shared" ref="M10" si="6">IF(D10="","",J10*D10)</f>
        <v>3978.5802585294591</v>
      </c>
      <c r="N10" s="38">
        <f t="shared" ref="N10" si="7">IF(E10="","",K10*E10)</f>
        <v>4741.4850166265624</v>
      </c>
      <c r="O10" s="39">
        <f t="shared" ref="O10" si="8">IF(F10="","",L10*F10)</f>
        <v>-3207.9513935999998</v>
      </c>
      <c r="P10" s="36" t="s">
        <v>40</v>
      </c>
      <c r="Q10" s="36"/>
      <c r="R10" s="36"/>
    </row>
    <row r="11" spans="1:18" x14ac:dyDescent="0.4">
      <c r="A11" s="9">
        <v>3</v>
      </c>
      <c r="B11" s="5">
        <v>44459</v>
      </c>
      <c r="C11" s="40">
        <v>2</v>
      </c>
      <c r="D11" s="46">
        <v>1.27</v>
      </c>
      <c r="E11" s="47">
        <v>1.5</v>
      </c>
      <c r="F11" s="77">
        <v>2</v>
      </c>
      <c r="G11" s="19">
        <f t="shared" si="0"/>
        <v>112213.25896009007</v>
      </c>
      <c r="H11" s="19">
        <f t="shared" si="1"/>
        <v>114607.81871943906</v>
      </c>
      <c r="I11" s="19">
        <f t="shared" si="2"/>
        <v>109723.7617264</v>
      </c>
      <c r="J11" s="37">
        <v>3000</v>
      </c>
      <c r="K11" s="38">
        <v>3000</v>
      </c>
      <c r="L11" s="39">
        <v>3000</v>
      </c>
      <c r="M11" s="37">
        <v>3810</v>
      </c>
      <c r="N11" s="38">
        <v>4500</v>
      </c>
      <c r="O11" s="39">
        <v>6000</v>
      </c>
      <c r="P11" s="36" t="s">
        <v>41</v>
      </c>
      <c r="Q11" s="36"/>
      <c r="R11" s="36"/>
    </row>
    <row r="12" spans="1:18" x14ac:dyDescent="0.4">
      <c r="A12" s="4">
        <v>4</v>
      </c>
      <c r="B12" s="5">
        <v>44405</v>
      </c>
      <c r="C12" s="40">
        <v>1</v>
      </c>
      <c r="D12" s="46">
        <v>1.27</v>
      </c>
      <c r="E12" s="47">
        <v>1.5</v>
      </c>
      <c r="F12" s="78">
        <v>-1</v>
      </c>
      <c r="G12" s="19">
        <v>107765.16099999999</v>
      </c>
      <c r="H12" s="19">
        <v>109202.5</v>
      </c>
      <c r="I12" s="19">
        <v>112360</v>
      </c>
      <c r="J12" s="37">
        <v>3114.2999999999997</v>
      </c>
      <c r="K12" s="38">
        <v>3135</v>
      </c>
      <c r="L12" s="39">
        <v>3180</v>
      </c>
      <c r="M12" s="37">
        <v>3955.1609999999996</v>
      </c>
      <c r="N12" s="38">
        <v>4702.5</v>
      </c>
      <c r="O12" s="39">
        <v>-3370.7999999999997</v>
      </c>
      <c r="P12" s="36" t="s">
        <v>44</v>
      </c>
      <c r="Q12" s="36"/>
      <c r="R12" s="36"/>
    </row>
    <row r="13" spans="1:18" x14ac:dyDescent="0.4">
      <c r="A13" s="9">
        <v>5</v>
      </c>
      <c r="B13" s="5">
        <v>44364</v>
      </c>
      <c r="C13" s="40">
        <v>2</v>
      </c>
      <c r="D13" s="46">
        <v>1.27</v>
      </c>
      <c r="E13" s="47">
        <v>1.5</v>
      </c>
      <c r="F13" s="48">
        <v>2</v>
      </c>
      <c r="G13" s="19">
        <v>116133.29925355921</v>
      </c>
      <c r="H13" s="19">
        <v>119251.8600625</v>
      </c>
      <c r="I13" s="19">
        <v>115528.552</v>
      </c>
      <c r="J13" s="37">
        <v>3356.1304090229996</v>
      </c>
      <c r="K13" s="38">
        <v>3423.4983750000001</v>
      </c>
      <c r="L13" s="39">
        <v>3269.6759999999999</v>
      </c>
      <c r="M13" s="37">
        <v>4262.2856194592096</v>
      </c>
      <c r="N13" s="38">
        <v>5135.2475625000006</v>
      </c>
      <c r="O13" s="39">
        <v>6539.3519999999999</v>
      </c>
      <c r="P13" s="36" t="s">
        <v>43</v>
      </c>
      <c r="Q13" s="36"/>
      <c r="R13" s="36"/>
    </row>
    <row r="14" spans="1:18" x14ac:dyDescent="0.4">
      <c r="A14" s="4">
        <v>6</v>
      </c>
      <c r="B14" s="5">
        <v>44208</v>
      </c>
      <c r="C14" s="40">
        <v>1</v>
      </c>
      <c r="D14" s="46">
        <v>1.27</v>
      </c>
      <c r="E14" s="47">
        <v>1.5</v>
      </c>
      <c r="F14" s="78">
        <v>2</v>
      </c>
      <c r="G14" s="19">
        <v>125151.23691520988</v>
      </c>
      <c r="H14" s="19">
        <v>130226.01248475155</v>
      </c>
      <c r="I14" s="19">
        <v>129807.8810272</v>
      </c>
      <c r="J14" s="37">
        <v>3616.7393386535941</v>
      </c>
      <c r="K14" s="38">
        <v>3738.5458129593744</v>
      </c>
      <c r="L14" s="39">
        <v>3673.8079535999996</v>
      </c>
      <c r="M14" s="37">
        <v>4593.2589600900646</v>
      </c>
      <c r="N14" s="38">
        <v>5607.8187194390612</v>
      </c>
      <c r="O14" s="39">
        <v>7347.6159071999991</v>
      </c>
      <c r="P14" s="36" t="s">
        <v>45</v>
      </c>
      <c r="Q14" s="36"/>
      <c r="R14" s="36"/>
    </row>
    <row r="15" spans="1:18" x14ac:dyDescent="0.4">
      <c r="A15" s="9">
        <v>7</v>
      </c>
      <c r="B15" s="5">
        <v>44109</v>
      </c>
      <c r="C15" s="40">
        <v>1</v>
      </c>
      <c r="D15" s="46">
        <v>1.27</v>
      </c>
      <c r="E15" s="47">
        <v>1.5</v>
      </c>
      <c r="F15" s="48">
        <v>2</v>
      </c>
      <c r="G15" s="19">
        <f t="shared" ref="G15" si="9">IF(D15="","",G14+M15)</f>
        <v>129919.49904167937</v>
      </c>
      <c r="H15" s="19">
        <f t="shared" ref="H15" si="10">IF(E15="","",H14+N15)</f>
        <v>136086.18304656536</v>
      </c>
      <c r="I15" s="19">
        <f t="shared" ref="I15" si="11">IF(F15="","",I14+O15)</f>
        <v>137596.353888832</v>
      </c>
      <c r="J15" s="37">
        <f t="shared" ref="J15" si="12">IF(G14="","",G14*0.03)</f>
        <v>3754.5371074562963</v>
      </c>
      <c r="K15" s="38">
        <f t="shared" ref="K15" si="13">IF(H14="","",H14*0.03)</f>
        <v>3906.7803745425463</v>
      </c>
      <c r="L15" s="39">
        <f t="shared" ref="L15" si="14">IF(I14="","",I14*0.03)</f>
        <v>3894.2364308159999</v>
      </c>
      <c r="M15" s="37">
        <f t="shared" ref="M15" si="15">IF(D15="","",J15*D15)</f>
        <v>4768.2621264694963</v>
      </c>
      <c r="N15" s="38">
        <f t="shared" ref="N15" si="16">IF(E15="","",K15*E15)</f>
        <v>5860.1705618138194</v>
      </c>
      <c r="O15" s="39">
        <f t="shared" ref="O15" si="17">IF(F15="","",L15*F15)</f>
        <v>7788.4728616319999</v>
      </c>
      <c r="P15" t="s">
        <v>46</v>
      </c>
      <c r="Q15" s="36"/>
      <c r="R15" s="36"/>
    </row>
    <row r="16" spans="1:18" x14ac:dyDescent="0.4">
      <c r="A16" s="4">
        <v>8</v>
      </c>
      <c r="B16" s="5">
        <v>44027</v>
      </c>
      <c r="C16" s="40">
        <v>1</v>
      </c>
      <c r="D16" s="46">
        <v>1.27</v>
      </c>
      <c r="E16" s="47">
        <v>1.5</v>
      </c>
      <c r="F16" s="48">
        <v>2</v>
      </c>
      <c r="G16" s="19">
        <v>134869.43195516735</v>
      </c>
      <c r="H16" s="19">
        <v>142210.06128366079</v>
      </c>
      <c r="I16" s="19">
        <v>145852.13512216191</v>
      </c>
      <c r="J16" s="37">
        <v>3897.5849712503809</v>
      </c>
      <c r="K16" s="38">
        <v>4082.5854913969606</v>
      </c>
      <c r="L16" s="39">
        <v>4127.8906166649604</v>
      </c>
      <c r="M16" s="37">
        <v>4949.9329134879836</v>
      </c>
      <c r="N16" s="38">
        <v>6123.8782370954414</v>
      </c>
      <c r="O16" s="39">
        <v>8255.7812333299207</v>
      </c>
      <c r="P16" s="36" t="s">
        <v>42</v>
      </c>
      <c r="Q16" s="36"/>
      <c r="R16" s="36"/>
    </row>
    <row r="17" spans="1:18" x14ac:dyDescent="0.4">
      <c r="A17" s="9">
        <v>9</v>
      </c>
      <c r="B17" s="5">
        <v>44019</v>
      </c>
      <c r="C17" s="40">
        <v>1</v>
      </c>
      <c r="D17" s="46">
        <v>1.27</v>
      </c>
      <c r="E17" s="47">
        <v>1.5</v>
      </c>
      <c r="F17" s="48">
        <v>2</v>
      </c>
      <c r="G17" s="19">
        <v>140007.95731265924</v>
      </c>
      <c r="H17" s="19">
        <v>148609.51404142551</v>
      </c>
      <c r="I17" s="19">
        <v>154603.26322949163</v>
      </c>
      <c r="J17" s="37">
        <v>4046.0829586550203</v>
      </c>
      <c r="K17" s="38">
        <v>4266.3018385098239</v>
      </c>
      <c r="L17" s="39">
        <v>4375.5640536648571</v>
      </c>
      <c r="M17" s="37">
        <v>5138.5253574918761</v>
      </c>
      <c r="N17" s="38">
        <v>6399.4527577647359</v>
      </c>
      <c r="O17" s="39">
        <v>8751.1281073297141</v>
      </c>
      <c r="P17" s="36" t="s">
        <v>47</v>
      </c>
      <c r="Q17" s="36"/>
      <c r="R17" s="36"/>
    </row>
    <row r="18" spans="1:18" x14ac:dyDescent="0.4">
      <c r="A18" s="4">
        <v>10</v>
      </c>
      <c r="B18" s="5">
        <v>43846</v>
      </c>
      <c r="C18" s="40">
        <v>1</v>
      </c>
      <c r="D18" s="46">
        <v>1.27</v>
      </c>
      <c r="E18" s="47">
        <v>1.5</v>
      </c>
      <c r="F18" s="48">
        <v>2</v>
      </c>
      <c r="G18" s="19">
        <v>140007.95731265924</v>
      </c>
      <c r="H18" s="19">
        <v>148609.51404142551</v>
      </c>
      <c r="I18" s="19">
        <v>154603.26322949163</v>
      </c>
      <c r="J18" s="37">
        <v>4046.0829586550203</v>
      </c>
      <c r="K18" s="38">
        <v>4266.3018385098239</v>
      </c>
      <c r="L18" s="39">
        <v>4375.5640536648571</v>
      </c>
      <c r="M18" s="37">
        <v>5138.5253574918761</v>
      </c>
      <c r="N18" s="38">
        <v>6399.4527577647359</v>
      </c>
      <c r="O18" s="39">
        <v>8751.1281073297141</v>
      </c>
      <c r="P18" s="36" t="s">
        <v>48</v>
      </c>
      <c r="Q18" s="36"/>
      <c r="R18" s="36"/>
    </row>
    <row r="19" spans="1:18" x14ac:dyDescent="0.4">
      <c r="A19" s="9">
        <v>11</v>
      </c>
      <c r="B19" s="5">
        <v>43607</v>
      </c>
      <c r="C19" s="40">
        <v>2</v>
      </c>
      <c r="D19" s="46">
        <v>1.27</v>
      </c>
      <c r="E19" s="47">
        <v>1.5</v>
      </c>
      <c r="F19" s="48">
        <v>2</v>
      </c>
      <c r="G19" s="19">
        <v>150879.8006107985</v>
      </c>
      <c r="H19" s="19">
        <v>162285.3045710877</v>
      </c>
      <c r="I19" s="19">
        <v>158963.07525256329</v>
      </c>
      <c r="J19" s="37">
        <v>4360.2678145881464</v>
      </c>
      <c r="K19" s="38">
        <v>4658.9082651986892</v>
      </c>
      <c r="L19" s="39">
        <v>4498.9549599782058</v>
      </c>
      <c r="M19" s="37">
        <v>5537.5401245269459</v>
      </c>
      <c r="N19" s="38">
        <v>6988.3623977980333</v>
      </c>
      <c r="O19" s="39">
        <v>8997.9099199564116</v>
      </c>
      <c r="P19" s="36" t="s">
        <v>47</v>
      </c>
      <c r="Q19" s="36"/>
      <c r="R19" s="36"/>
    </row>
    <row r="20" spans="1:18" x14ac:dyDescent="0.4">
      <c r="A20" s="4">
        <v>12</v>
      </c>
      <c r="B20" s="5">
        <v>43591</v>
      </c>
      <c r="C20" s="40">
        <v>2</v>
      </c>
      <c r="D20" s="46">
        <v>1.27</v>
      </c>
      <c r="E20" s="47">
        <v>1.5</v>
      </c>
      <c r="F20" s="48">
        <v>2</v>
      </c>
      <c r="G20" s="19">
        <v>156628.32101406992</v>
      </c>
      <c r="H20" s="19">
        <v>169588.14327678666</v>
      </c>
      <c r="I20" s="19">
        <v>168500.85976771708</v>
      </c>
      <c r="J20" s="37">
        <v>4526.3940183239547</v>
      </c>
      <c r="K20" s="38">
        <v>4868.5591371326309</v>
      </c>
      <c r="L20" s="39">
        <v>4768.8922575768984</v>
      </c>
      <c r="M20" s="37">
        <v>5748.5204032714228</v>
      </c>
      <c r="N20" s="38">
        <v>7302.8387056989468</v>
      </c>
      <c r="O20" s="39">
        <v>9537.7845151537967</v>
      </c>
      <c r="P20" s="36"/>
      <c r="Q20" s="36"/>
      <c r="R20" s="36"/>
    </row>
    <row r="21" spans="1:18" x14ac:dyDescent="0.4">
      <c r="A21" s="9">
        <v>13</v>
      </c>
      <c r="B21" s="5">
        <v>43675</v>
      </c>
      <c r="C21" s="40">
        <v>2</v>
      </c>
      <c r="D21" s="46">
        <v>1.27</v>
      </c>
      <c r="E21" s="47">
        <v>1.5</v>
      </c>
      <c r="F21" s="77">
        <v>2</v>
      </c>
      <c r="G21" s="19">
        <v>162595.86004470597</v>
      </c>
      <c r="H21" s="19">
        <v>177219.60972424207</v>
      </c>
      <c r="I21" s="19">
        <v>163445.83397468558</v>
      </c>
      <c r="J21" s="37">
        <v>4698.8496304220971</v>
      </c>
      <c r="K21" s="38">
        <v>5087.6442983035995</v>
      </c>
      <c r="L21" s="39">
        <v>5055.025793031512</v>
      </c>
      <c r="M21" s="37">
        <v>5748.5204032714228</v>
      </c>
      <c r="N21" s="38">
        <v>7302.8387056989468</v>
      </c>
      <c r="O21" s="39">
        <v>9537.7845151537967</v>
      </c>
      <c r="P21" s="36" t="s">
        <v>50</v>
      </c>
      <c r="Q21" s="36"/>
      <c r="R21" s="36"/>
    </row>
    <row r="22" spans="1:18" x14ac:dyDescent="0.4">
      <c r="A22" s="4">
        <v>14</v>
      </c>
      <c r="B22" s="5">
        <v>43607</v>
      </c>
      <c r="C22" s="40">
        <v>2</v>
      </c>
      <c r="D22" s="46">
        <v>1.27</v>
      </c>
      <c r="E22" s="47">
        <v>1.5</v>
      </c>
      <c r="F22" s="48">
        <v>2</v>
      </c>
      <c r="G22" s="19">
        <v>168790.76231240926</v>
      </c>
      <c r="H22" s="19">
        <v>185194.49216183295</v>
      </c>
      <c r="I22" s="19">
        <v>173252.58401316672</v>
      </c>
      <c r="J22" s="37">
        <v>4877.8758013411789</v>
      </c>
      <c r="K22" s="38">
        <v>5316.588291727262</v>
      </c>
      <c r="L22" s="39">
        <v>4903.3750192405669</v>
      </c>
      <c r="M22" s="37">
        <v>6194.9022677032972</v>
      </c>
      <c r="N22" s="38">
        <v>7974.8824375908935</v>
      </c>
      <c r="O22" s="39">
        <v>9806.7500384811337</v>
      </c>
      <c r="P22" s="36" t="s">
        <v>52</v>
      </c>
      <c r="Q22" s="36"/>
      <c r="R22" s="36"/>
    </row>
    <row r="23" spans="1:18" x14ac:dyDescent="0.4">
      <c r="A23" s="9">
        <v>15</v>
      </c>
      <c r="B23" s="5">
        <v>43731</v>
      </c>
      <c r="C23" s="40">
        <v>2</v>
      </c>
      <c r="D23" s="46">
        <v>1.27</v>
      </c>
      <c r="E23" s="47">
        <v>1.5</v>
      </c>
      <c r="F23" s="69">
        <v>2</v>
      </c>
      <c r="G23" s="19">
        <f t="shared" ref="G23" si="18">IF(D23="","",G22+M23)</f>
        <v>175221.69035651206</v>
      </c>
      <c r="H23" s="19">
        <f t="shared" ref="H23" si="19">IF(E23="","",H22+N23)</f>
        <v>193528.24430911543</v>
      </c>
      <c r="I23" s="19">
        <f t="shared" ref="I23" si="20">IF(F23="","",I22+O23)</f>
        <v>183647.73905395673</v>
      </c>
      <c r="J23" s="37">
        <f t="shared" ref="J23" si="21">IF(G22="","",G22*0.03)</f>
        <v>5063.7228693722782</v>
      </c>
      <c r="K23" s="38">
        <f t="shared" ref="K23" si="22">IF(H22="","",H22*0.03)</f>
        <v>5555.834764854988</v>
      </c>
      <c r="L23" s="39">
        <f t="shared" ref="L23" si="23">IF(I22="","",I22*0.03)</f>
        <v>5197.5775203950016</v>
      </c>
      <c r="M23" s="37">
        <f t="shared" ref="M23" si="24">IF(D23="","",J23*D23)</f>
        <v>6430.9280441027931</v>
      </c>
      <c r="N23" s="38">
        <f t="shared" ref="N23" si="25">IF(E23="","",K23*E23)</f>
        <v>8333.752147282481</v>
      </c>
      <c r="O23" s="39">
        <f t="shared" ref="O23" si="26">IF(F23="","",L23*F23)</f>
        <v>10395.155040790003</v>
      </c>
      <c r="P23" s="36" t="s">
        <v>51</v>
      </c>
      <c r="Q23" s="36"/>
      <c r="R23" s="36"/>
    </row>
    <row r="24" spans="1:18" x14ac:dyDescent="0.4">
      <c r="A24" s="9">
        <v>16</v>
      </c>
      <c r="B24" s="5">
        <v>43713</v>
      </c>
      <c r="C24" s="40">
        <v>1</v>
      </c>
      <c r="D24" s="46">
        <v>1.27</v>
      </c>
      <c r="E24" s="47">
        <v>1.5</v>
      </c>
      <c r="F24" s="48">
        <v>2</v>
      </c>
      <c r="G24" s="19">
        <f t="shared" ref="G24:G42" si="27">IF(D24="","",G23+M24)</f>
        <v>181897.63675909516</v>
      </c>
      <c r="H24" s="19">
        <f t="shared" ref="H24:H42" si="28">IF(E24="","",H23+N24)</f>
        <v>202237.01530302563</v>
      </c>
      <c r="I24" s="19">
        <f t="shared" ref="I24:I42" si="29">IF(F24="","",I23+O24)</f>
        <v>194666.60339719412</v>
      </c>
      <c r="J24" s="37">
        <f t="shared" ref="J24:J58" si="30">IF(G23="","",G23*0.03)</f>
        <v>5256.6507106953613</v>
      </c>
      <c r="K24" s="38">
        <f t="shared" ref="K24:K58" si="31">IF(H23="","",H23*0.03)</f>
        <v>5805.8473292734625</v>
      </c>
      <c r="L24" s="39">
        <f t="shared" ref="L24:L58" si="32">IF(I23="","",I23*0.03)</f>
        <v>5509.4321716187014</v>
      </c>
      <c r="M24" s="37">
        <f t="shared" ref="M24:M58" si="33">IF(D24="","",J24*D24)</f>
        <v>6675.9464025831094</v>
      </c>
      <c r="N24" s="38">
        <f t="shared" ref="N24:N58" si="34">IF(E24="","",K24*E24)</f>
        <v>8708.7709939101933</v>
      </c>
      <c r="O24" s="39">
        <f t="shared" ref="O24:O58" si="35">IF(F24="","",L24*F24)</f>
        <v>11018.864343237403</v>
      </c>
      <c r="P24" s="36" t="s">
        <v>50</v>
      </c>
      <c r="Q24" s="36"/>
      <c r="R24" s="36"/>
    </row>
    <row r="25" spans="1:18" x14ac:dyDescent="0.4">
      <c r="A25" s="9">
        <v>17</v>
      </c>
      <c r="B25" s="5">
        <v>43572</v>
      </c>
      <c r="C25" s="40">
        <v>2</v>
      </c>
      <c r="D25" s="46">
        <v>1.27</v>
      </c>
      <c r="E25" s="47">
        <v>1.5</v>
      </c>
      <c r="F25" s="48">
        <v>2</v>
      </c>
      <c r="G25" s="19">
        <f t="shared" si="27"/>
        <v>188827.93671961667</v>
      </c>
      <c r="H25" s="19">
        <f t="shared" si="28"/>
        <v>211337.68099166179</v>
      </c>
      <c r="I25" s="19">
        <f t="shared" si="29"/>
        <v>206346.59960102578</v>
      </c>
      <c r="J25" s="37">
        <f t="shared" si="30"/>
        <v>5456.9291027728541</v>
      </c>
      <c r="K25" s="38">
        <f t="shared" si="31"/>
        <v>6067.1104590907689</v>
      </c>
      <c r="L25" s="39">
        <f t="shared" si="32"/>
        <v>5839.9981019158231</v>
      </c>
      <c r="M25" s="37">
        <f t="shared" si="33"/>
        <v>6930.2999605215246</v>
      </c>
      <c r="N25" s="38">
        <f t="shared" si="34"/>
        <v>9100.6656886361525</v>
      </c>
      <c r="O25" s="39">
        <f t="shared" si="35"/>
        <v>11679.996203831646</v>
      </c>
      <c r="P25" s="36" t="s">
        <v>49</v>
      </c>
      <c r="Q25" s="36"/>
      <c r="R25" s="36"/>
    </row>
    <row r="26" spans="1:18" x14ac:dyDescent="0.4">
      <c r="A26" s="9">
        <v>18</v>
      </c>
      <c r="B26" s="5">
        <v>43560</v>
      </c>
      <c r="C26" s="40">
        <v>2</v>
      </c>
      <c r="D26" s="46">
        <v>1.27</v>
      </c>
      <c r="E26" s="47">
        <v>1.5</v>
      </c>
      <c r="F26" s="48">
        <v>2</v>
      </c>
      <c r="G26" s="19">
        <f t="shared" si="27"/>
        <v>196022.28110863408</v>
      </c>
      <c r="H26" s="19">
        <f t="shared" si="28"/>
        <v>220847.87663628659</v>
      </c>
      <c r="I26" s="19">
        <f t="shared" si="29"/>
        <v>218727.39557708733</v>
      </c>
      <c r="J26" s="37">
        <f t="shared" si="30"/>
        <v>5664.8381015884997</v>
      </c>
      <c r="K26" s="38">
        <f t="shared" si="31"/>
        <v>6340.1304297498536</v>
      </c>
      <c r="L26" s="39">
        <f t="shared" si="32"/>
        <v>6190.3979880307734</v>
      </c>
      <c r="M26" s="37">
        <f t="shared" si="33"/>
        <v>7194.3443890173949</v>
      </c>
      <c r="N26" s="38">
        <f t="shared" si="34"/>
        <v>9510.1956446247805</v>
      </c>
      <c r="O26" s="39">
        <f t="shared" si="35"/>
        <v>12380.795976061547</v>
      </c>
      <c r="P26" s="36" t="s">
        <v>49</v>
      </c>
      <c r="Q26" s="36"/>
      <c r="R26" s="36"/>
    </row>
    <row r="27" spans="1:18" x14ac:dyDescent="0.4">
      <c r="A27" s="9">
        <v>19</v>
      </c>
      <c r="B27" s="5">
        <v>43536</v>
      </c>
      <c r="C27" s="40">
        <v>1</v>
      </c>
      <c r="D27" s="46">
        <v>1.27</v>
      </c>
      <c r="E27" s="47">
        <v>1.5</v>
      </c>
      <c r="F27" s="48">
        <v>2</v>
      </c>
      <c r="G27" s="19">
        <f t="shared" si="27"/>
        <v>203490.73001887303</v>
      </c>
      <c r="H27" s="19">
        <f t="shared" si="28"/>
        <v>230786.03108491949</v>
      </c>
      <c r="I27" s="19">
        <f t="shared" si="29"/>
        <v>231851.03931171258</v>
      </c>
      <c r="J27" s="37">
        <f t="shared" si="30"/>
        <v>5880.6684332590221</v>
      </c>
      <c r="K27" s="38">
        <f t="shared" si="31"/>
        <v>6625.4362990885975</v>
      </c>
      <c r="L27" s="39">
        <f t="shared" si="32"/>
        <v>6561.8218673126194</v>
      </c>
      <c r="M27" s="37">
        <f t="shared" si="33"/>
        <v>7468.448910238958</v>
      </c>
      <c r="N27" s="38">
        <f t="shared" si="34"/>
        <v>9938.1544486328967</v>
      </c>
      <c r="O27" s="39">
        <f t="shared" si="35"/>
        <v>13123.643734625239</v>
      </c>
      <c r="P27" s="36" t="s">
        <v>49</v>
      </c>
      <c r="Q27" s="36"/>
      <c r="R27" s="36"/>
    </row>
    <row r="28" spans="1:18" x14ac:dyDescent="0.4">
      <c r="A28" s="9">
        <v>20</v>
      </c>
      <c r="B28" s="5">
        <v>43501</v>
      </c>
      <c r="C28" s="40">
        <v>2</v>
      </c>
      <c r="D28" s="46">
        <v>1.27</v>
      </c>
      <c r="E28" s="47">
        <v>1.5</v>
      </c>
      <c r="F28" s="48">
        <v>2</v>
      </c>
      <c r="G28" s="19">
        <f t="shared" si="27"/>
        <v>211243.7268325921</v>
      </c>
      <c r="H28" s="19">
        <f t="shared" si="28"/>
        <v>241171.40248374088</v>
      </c>
      <c r="I28" s="19">
        <f t="shared" si="29"/>
        <v>245762.10167041534</v>
      </c>
      <c r="J28" s="37">
        <f t="shared" si="30"/>
        <v>6104.7219005661909</v>
      </c>
      <c r="K28" s="38">
        <f t="shared" si="31"/>
        <v>6923.5809325475848</v>
      </c>
      <c r="L28" s="39">
        <f t="shared" si="32"/>
        <v>6955.5311793513774</v>
      </c>
      <c r="M28" s="37">
        <f t="shared" si="33"/>
        <v>7752.9968137190626</v>
      </c>
      <c r="N28" s="38">
        <f t="shared" si="34"/>
        <v>10385.371398821377</v>
      </c>
      <c r="O28" s="39">
        <f t="shared" si="35"/>
        <v>13911.062358702755</v>
      </c>
      <c r="P28" s="36" t="s">
        <v>52</v>
      </c>
      <c r="Q28" s="36"/>
      <c r="R28" s="36"/>
    </row>
    <row r="29" spans="1:18" x14ac:dyDescent="0.4">
      <c r="A29" s="9">
        <v>21</v>
      </c>
      <c r="B29" s="5">
        <v>43476</v>
      </c>
      <c r="C29" s="40">
        <v>1</v>
      </c>
      <c r="D29" s="46">
        <v>1.27</v>
      </c>
      <c r="E29" s="47">
        <v>1.5</v>
      </c>
      <c r="F29" s="69">
        <v>2</v>
      </c>
      <c r="G29" s="19">
        <f t="shared" si="27"/>
        <v>219292.11282491387</v>
      </c>
      <c r="H29" s="19">
        <f t="shared" si="28"/>
        <v>252024.11559550921</v>
      </c>
      <c r="I29" s="19">
        <f t="shared" si="29"/>
        <v>260507.82777064026</v>
      </c>
      <c r="J29" s="37">
        <f t="shared" si="30"/>
        <v>6337.3118049777631</v>
      </c>
      <c r="K29" s="38">
        <f t="shared" si="31"/>
        <v>7235.1420745122259</v>
      </c>
      <c r="L29" s="39">
        <f t="shared" si="32"/>
        <v>7372.8630501124599</v>
      </c>
      <c r="M29" s="37">
        <f t="shared" si="33"/>
        <v>8048.3859923217597</v>
      </c>
      <c r="N29" s="38">
        <f t="shared" si="34"/>
        <v>10852.713111768338</v>
      </c>
      <c r="O29" s="39">
        <f t="shared" si="35"/>
        <v>14745.72610022492</v>
      </c>
      <c r="P29" s="36" t="s">
        <v>52</v>
      </c>
      <c r="Q29" s="36"/>
      <c r="R29" s="36"/>
    </row>
    <row r="30" spans="1:18" x14ac:dyDescent="0.4">
      <c r="A30" s="9">
        <v>22</v>
      </c>
      <c r="B30" s="5">
        <v>43451</v>
      </c>
      <c r="C30" s="40">
        <v>2</v>
      </c>
      <c r="D30" s="46">
        <v>1.27</v>
      </c>
      <c r="E30" s="47">
        <v>1.5</v>
      </c>
      <c r="F30" s="69">
        <v>2</v>
      </c>
      <c r="G30" s="19">
        <f t="shared" si="27"/>
        <v>227647.14232354308</v>
      </c>
      <c r="H30" s="19">
        <f t="shared" si="28"/>
        <v>263365.20079730713</v>
      </c>
      <c r="I30" s="19">
        <f t="shared" si="29"/>
        <v>276138.29743687867</v>
      </c>
      <c r="J30" s="37">
        <f t="shared" si="30"/>
        <v>6578.7633847474162</v>
      </c>
      <c r="K30" s="38">
        <f t="shared" si="31"/>
        <v>7560.7234678652758</v>
      </c>
      <c r="L30" s="39">
        <f t="shared" si="32"/>
        <v>7815.2348331192079</v>
      </c>
      <c r="M30" s="37">
        <f t="shared" si="33"/>
        <v>8355.0294986292192</v>
      </c>
      <c r="N30" s="38">
        <f t="shared" si="34"/>
        <v>11341.085201797914</v>
      </c>
      <c r="O30" s="39">
        <f t="shared" si="35"/>
        <v>15630.469666238416</v>
      </c>
      <c r="P30" s="36" t="s">
        <v>49</v>
      </c>
      <c r="Q30" s="36"/>
      <c r="R30" s="36"/>
    </row>
    <row r="31" spans="1:18" x14ac:dyDescent="0.4">
      <c r="A31" s="9">
        <v>23</v>
      </c>
      <c r="B31" s="5"/>
      <c r="C31" s="40"/>
      <c r="D31" s="46"/>
      <c r="E31" s="47"/>
      <c r="F31" s="48"/>
      <c r="G31" s="19" t="str">
        <f t="shared" si="27"/>
        <v/>
      </c>
      <c r="H31" s="19" t="str">
        <f t="shared" si="28"/>
        <v/>
      </c>
      <c r="I31" s="19" t="str">
        <f t="shared" si="29"/>
        <v/>
      </c>
      <c r="J31" s="37">
        <f t="shared" si="30"/>
        <v>6829.4142697062925</v>
      </c>
      <c r="K31" s="38">
        <f t="shared" si="31"/>
        <v>7900.9560239192133</v>
      </c>
      <c r="L31" s="39">
        <f t="shared" si="32"/>
        <v>8284.1489231063606</v>
      </c>
      <c r="M31" s="37" t="str">
        <f t="shared" si="33"/>
        <v/>
      </c>
      <c r="N31" s="38" t="str">
        <f t="shared" si="34"/>
        <v/>
      </c>
      <c r="O31" s="39" t="str">
        <f t="shared" si="35"/>
        <v/>
      </c>
      <c r="P31" s="36"/>
      <c r="Q31" s="36"/>
      <c r="R31" s="36"/>
    </row>
    <row r="32" spans="1:18" x14ac:dyDescent="0.4">
      <c r="A32" s="9">
        <v>24</v>
      </c>
      <c r="B32" s="5"/>
      <c r="C32" s="40"/>
      <c r="D32" s="46"/>
      <c r="E32" s="47"/>
      <c r="F32" s="48"/>
      <c r="G32" s="19" t="str">
        <f t="shared" si="27"/>
        <v/>
      </c>
      <c r="H32" s="19" t="str">
        <f t="shared" si="28"/>
        <v/>
      </c>
      <c r="I32" s="19" t="str">
        <f t="shared" si="29"/>
        <v/>
      </c>
      <c r="J32" s="37" t="str">
        <f t="shared" si="30"/>
        <v/>
      </c>
      <c r="K32" s="38" t="str">
        <f t="shared" si="31"/>
        <v/>
      </c>
      <c r="L32" s="39" t="str">
        <f t="shared" si="32"/>
        <v/>
      </c>
      <c r="M32" s="37" t="str">
        <f t="shared" si="33"/>
        <v/>
      </c>
      <c r="N32" s="38" t="str">
        <f t="shared" si="34"/>
        <v/>
      </c>
      <c r="O32" s="39" t="str">
        <f t="shared" si="35"/>
        <v/>
      </c>
      <c r="P32" s="36"/>
      <c r="Q32" s="36"/>
      <c r="R32" s="36"/>
    </row>
    <row r="33" spans="1:18" x14ac:dyDescent="0.4">
      <c r="A33" s="9">
        <v>25</v>
      </c>
      <c r="B33" s="5"/>
      <c r="C33" s="40"/>
      <c r="D33" s="46"/>
      <c r="E33" s="47"/>
      <c r="F33" s="48"/>
      <c r="G33" s="19" t="str">
        <f t="shared" si="27"/>
        <v/>
      </c>
      <c r="H33" s="19" t="str">
        <f t="shared" si="28"/>
        <v/>
      </c>
      <c r="I33" s="19" t="str">
        <f t="shared" si="29"/>
        <v/>
      </c>
      <c r="J33" s="37" t="str">
        <f t="shared" si="30"/>
        <v/>
      </c>
      <c r="K33" s="38" t="str">
        <f t="shared" si="31"/>
        <v/>
      </c>
      <c r="L33" s="39" t="str">
        <f t="shared" si="32"/>
        <v/>
      </c>
      <c r="M33" s="37" t="str">
        <f t="shared" si="33"/>
        <v/>
      </c>
      <c r="N33" s="38" t="str">
        <f t="shared" si="34"/>
        <v/>
      </c>
      <c r="O33" s="39" t="str">
        <f t="shared" si="35"/>
        <v/>
      </c>
      <c r="P33" s="36"/>
      <c r="Q33" s="36"/>
      <c r="R33" s="36"/>
    </row>
    <row r="34" spans="1:18" x14ac:dyDescent="0.4">
      <c r="A34" s="9">
        <v>26</v>
      </c>
      <c r="B34" s="5"/>
      <c r="C34" s="40"/>
      <c r="D34" s="46"/>
      <c r="E34" s="47"/>
      <c r="F34" s="69"/>
      <c r="G34" s="19" t="str">
        <f t="shared" si="27"/>
        <v/>
      </c>
      <c r="H34" s="19" t="str">
        <f t="shared" si="28"/>
        <v/>
      </c>
      <c r="I34" s="19" t="str">
        <f t="shared" si="29"/>
        <v/>
      </c>
      <c r="J34" s="37" t="str">
        <f t="shared" si="30"/>
        <v/>
      </c>
      <c r="K34" s="38" t="str">
        <f t="shared" si="31"/>
        <v/>
      </c>
      <c r="L34" s="39" t="str">
        <f t="shared" si="32"/>
        <v/>
      </c>
      <c r="M34" s="37" t="str">
        <f t="shared" si="33"/>
        <v/>
      </c>
      <c r="N34" s="38" t="str">
        <f t="shared" si="34"/>
        <v/>
      </c>
      <c r="O34" s="39" t="str">
        <f t="shared" si="35"/>
        <v/>
      </c>
      <c r="P34" s="36"/>
      <c r="Q34" s="36"/>
      <c r="R34" s="36"/>
    </row>
    <row r="35" spans="1:18" x14ac:dyDescent="0.4">
      <c r="A35" s="9">
        <v>27</v>
      </c>
      <c r="B35" s="5"/>
      <c r="C35" s="40"/>
      <c r="D35" s="46"/>
      <c r="E35" s="47"/>
      <c r="F35" s="69"/>
      <c r="G35" s="19" t="str">
        <f t="shared" si="27"/>
        <v/>
      </c>
      <c r="H35" s="19" t="str">
        <f t="shared" si="28"/>
        <v/>
      </c>
      <c r="I35" s="19" t="str">
        <f t="shared" si="29"/>
        <v/>
      </c>
      <c r="J35" s="37" t="str">
        <f t="shared" si="30"/>
        <v/>
      </c>
      <c r="K35" s="38" t="str">
        <f t="shared" si="31"/>
        <v/>
      </c>
      <c r="L35" s="39" t="str">
        <f t="shared" si="32"/>
        <v/>
      </c>
      <c r="M35" s="37" t="str">
        <f t="shared" si="33"/>
        <v/>
      </c>
      <c r="N35" s="38" t="str">
        <f t="shared" si="34"/>
        <v/>
      </c>
      <c r="O35" s="39" t="str">
        <f t="shared" si="35"/>
        <v/>
      </c>
      <c r="P35" s="36"/>
      <c r="Q35" s="36"/>
      <c r="R35" s="36"/>
    </row>
    <row r="36" spans="1:18" x14ac:dyDescent="0.4">
      <c r="A36" s="9">
        <v>28</v>
      </c>
      <c r="B36" s="5"/>
      <c r="C36" s="40"/>
      <c r="D36" s="46"/>
      <c r="E36" s="47"/>
      <c r="F36" s="48"/>
      <c r="G36" s="19" t="str">
        <f t="shared" si="27"/>
        <v/>
      </c>
      <c r="H36" s="19" t="str">
        <f t="shared" si="28"/>
        <v/>
      </c>
      <c r="I36" s="19" t="str">
        <f t="shared" si="29"/>
        <v/>
      </c>
      <c r="J36" s="37" t="str">
        <f t="shared" si="30"/>
        <v/>
      </c>
      <c r="K36" s="38" t="str">
        <f t="shared" si="31"/>
        <v/>
      </c>
      <c r="L36" s="39" t="str">
        <f t="shared" si="32"/>
        <v/>
      </c>
      <c r="M36" s="37" t="str">
        <f t="shared" si="33"/>
        <v/>
      </c>
      <c r="N36" s="38" t="str">
        <f t="shared" si="34"/>
        <v/>
      </c>
      <c r="O36" s="39" t="str">
        <f t="shared" si="35"/>
        <v/>
      </c>
      <c r="P36" s="36"/>
      <c r="Q36" s="36"/>
      <c r="R36" s="36"/>
    </row>
    <row r="37" spans="1:18" x14ac:dyDescent="0.4">
      <c r="A37" s="9">
        <v>29</v>
      </c>
      <c r="B37" s="5"/>
      <c r="C37" s="40"/>
      <c r="D37" s="46"/>
      <c r="E37" s="47"/>
      <c r="F37" s="48"/>
      <c r="G37" s="19" t="str">
        <f t="shared" si="27"/>
        <v/>
      </c>
      <c r="H37" s="19" t="str">
        <f t="shared" si="28"/>
        <v/>
      </c>
      <c r="I37" s="19" t="str">
        <f t="shared" si="29"/>
        <v/>
      </c>
      <c r="J37" s="37" t="str">
        <f t="shared" si="30"/>
        <v/>
      </c>
      <c r="K37" s="38" t="str">
        <f t="shared" si="31"/>
        <v/>
      </c>
      <c r="L37" s="39" t="str">
        <f t="shared" si="32"/>
        <v/>
      </c>
      <c r="M37" s="37" t="str">
        <f t="shared" si="33"/>
        <v/>
      </c>
      <c r="N37" s="38" t="str">
        <f t="shared" si="34"/>
        <v/>
      </c>
      <c r="O37" s="39" t="str">
        <f t="shared" si="35"/>
        <v/>
      </c>
      <c r="P37" s="36"/>
      <c r="Q37" s="36"/>
      <c r="R37" s="36"/>
    </row>
    <row r="38" spans="1:18" x14ac:dyDescent="0.4">
      <c r="A38" s="9">
        <v>30</v>
      </c>
      <c r="B38" s="5"/>
      <c r="C38" s="40"/>
      <c r="D38" s="46"/>
      <c r="E38" s="47"/>
      <c r="F38" s="48"/>
      <c r="G38" s="19" t="str">
        <f t="shared" si="27"/>
        <v/>
      </c>
      <c r="H38" s="19" t="str">
        <f t="shared" si="28"/>
        <v/>
      </c>
      <c r="I38" s="19" t="str">
        <f t="shared" si="29"/>
        <v/>
      </c>
      <c r="J38" s="37" t="str">
        <f t="shared" si="30"/>
        <v/>
      </c>
      <c r="K38" s="38" t="str">
        <f t="shared" si="31"/>
        <v/>
      </c>
      <c r="L38" s="39" t="str">
        <f t="shared" si="32"/>
        <v/>
      </c>
      <c r="M38" s="37" t="str">
        <f t="shared" si="33"/>
        <v/>
      </c>
      <c r="N38" s="38" t="str">
        <f t="shared" si="34"/>
        <v/>
      </c>
      <c r="O38" s="39" t="str">
        <f t="shared" si="35"/>
        <v/>
      </c>
      <c r="P38" s="36"/>
      <c r="Q38" s="36"/>
      <c r="R38" s="36"/>
    </row>
    <row r="39" spans="1:18" x14ac:dyDescent="0.4">
      <c r="A39" s="9">
        <v>31</v>
      </c>
      <c r="B39" s="5"/>
      <c r="C39" s="40"/>
      <c r="D39" s="46"/>
      <c r="E39" s="49"/>
      <c r="F39" s="48"/>
      <c r="G39" s="19" t="str">
        <f t="shared" si="27"/>
        <v/>
      </c>
      <c r="H39" s="19" t="str">
        <f t="shared" si="28"/>
        <v/>
      </c>
      <c r="I39" s="19" t="str">
        <f t="shared" si="29"/>
        <v/>
      </c>
      <c r="J39" s="37" t="str">
        <f t="shared" si="30"/>
        <v/>
      </c>
      <c r="K39" s="38" t="str">
        <f t="shared" si="31"/>
        <v/>
      </c>
      <c r="L39" s="39" t="str">
        <f t="shared" si="32"/>
        <v/>
      </c>
      <c r="M39" s="37" t="str">
        <f t="shared" si="33"/>
        <v/>
      </c>
      <c r="N39" s="38" t="str">
        <f t="shared" si="34"/>
        <v/>
      </c>
      <c r="O39" s="39" t="str">
        <f t="shared" si="35"/>
        <v/>
      </c>
      <c r="P39" s="36"/>
      <c r="Q39" s="36"/>
      <c r="R39" s="36"/>
    </row>
    <row r="40" spans="1:18" x14ac:dyDescent="0.4">
      <c r="A40" s="9">
        <v>32</v>
      </c>
      <c r="B40" s="5"/>
      <c r="C40" s="40"/>
      <c r="D40" s="46"/>
      <c r="E40" s="49"/>
      <c r="F40" s="48"/>
      <c r="G40" s="19" t="str">
        <f t="shared" si="27"/>
        <v/>
      </c>
      <c r="H40" s="19" t="str">
        <f t="shared" si="28"/>
        <v/>
      </c>
      <c r="I40" s="19" t="str">
        <f t="shared" si="29"/>
        <v/>
      </c>
      <c r="J40" s="37" t="str">
        <f t="shared" si="30"/>
        <v/>
      </c>
      <c r="K40" s="38" t="str">
        <f t="shared" si="31"/>
        <v/>
      </c>
      <c r="L40" s="39" t="str">
        <f t="shared" si="32"/>
        <v/>
      </c>
      <c r="M40" s="37" t="str">
        <f t="shared" si="33"/>
        <v/>
      </c>
      <c r="N40" s="38" t="str">
        <f t="shared" si="34"/>
        <v/>
      </c>
      <c r="O40" s="39" t="str">
        <f t="shared" si="35"/>
        <v/>
      </c>
      <c r="P40" s="36"/>
      <c r="Q40" s="36"/>
      <c r="R40" s="36"/>
    </row>
    <row r="41" spans="1:18" x14ac:dyDescent="0.4">
      <c r="A41" s="9">
        <v>33</v>
      </c>
      <c r="B41" s="5"/>
      <c r="C41" s="40"/>
      <c r="D41" s="46"/>
      <c r="E41" s="49"/>
      <c r="F41" s="69"/>
      <c r="G41" s="19" t="str">
        <f t="shared" si="27"/>
        <v/>
      </c>
      <c r="H41" s="19" t="str">
        <f t="shared" si="28"/>
        <v/>
      </c>
      <c r="I41" s="19" t="str">
        <f t="shared" si="29"/>
        <v/>
      </c>
      <c r="J41" s="37" t="str">
        <f t="shared" si="30"/>
        <v/>
      </c>
      <c r="K41" s="38" t="str">
        <f t="shared" si="31"/>
        <v/>
      </c>
      <c r="L41" s="39" t="str">
        <f t="shared" si="32"/>
        <v/>
      </c>
      <c r="M41" s="37" t="str">
        <f t="shared" si="33"/>
        <v/>
      </c>
      <c r="N41" s="38" t="str">
        <f t="shared" si="34"/>
        <v/>
      </c>
      <c r="O41" s="39" t="str">
        <f t="shared" si="35"/>
        <v/>
      </c>
      <c r="P41" s="36"/>
      <c r="Q41" s="36"/>
      <c r="R41" s="36"/>
    </row>
    <row r="42" spans="1:18" x14ac:dyDescent="0.4">
      <c r="A42" s="9">
        <v>34</v>
      </c>
      <c r="B42" s="5"/>
      <c r="C42" s="40"/>
      <c r="D42" s="46"/>
      <c r="E42" s="49"/>
      <c r="F42" s="69"/>
      <c r="G42" s="19" t="str">
        <f t="shared" si="27"/>
        <v/>
      </c>
      <c r="H42" s="19" t="str">
        <f t="shared" si="28"/>
        <v/>
      </c>
      <c r="I42" s="19" t="str">
        <f t="shared" si="29"/>
        <v/>
      </c>
      <c r="J42" s="37" t="str">
        <f t="shared" si="30"/>
        <v/>
      </c>
      <c r="K42" s="38" t="str">
        <f t="shared" si="31"/>
        <v/>
      </c>
      <c r="L42" s="39" t="str">
        <f t="shared" si="32"/>
        <v/>
      </c>
      <c r="M42" s="37" t="str">
        <f>IF(D42="","",J42*D42)</f>
        <v/>
      </c>
      <c r="N42" s="38" t="str">
        <f t="shared" si="34"/>
        <v/>
      </c>
      <c r="O42" s="39" t="str">
        <f t="shared" si="35"/>
        <v/>
      </c>
      <c r="P42" s="36"/>
      <c r="Q42" s="36"/>
      <c r="R42" s="36"/>
    </row>
    <row r="43" spans="1:18" x14ac:dyDescent="0.4">
      <c r="A43" s="3">
        <v>35</v>
      </c>
      <c r="B43" s="5"/>
      <c r="C43" s="40"/>
      <c r="D43" s="46"/>
      <c r="E43" s="49"/>
      <c r="F43" s="48"/>
      <c r="G43" s="19" t="str">
        <f>IF(D43="","",G42+M43)</f>
        <v/>
      </c>
      <c r="H43" s="19" t="str">
        <f t="shared" ref="H43:I43" si="36">IF(E43="","",H42+N43)</f>
        <v/>
      </c>
      <c r="I43" s="19" t="str">
        <f t="shared" si="36"/>
        <v/>
      </c>
      <c r="J43" s="37" t="str">
        <f t="shared" si="30"/>
        <v/>
      </c>
      <c r="K43" s="38" t="str">
        <f t="shared" si="31"/>
        <v/>
      </c>
      <c r="L43" s="39" t="str">
        <f t="shared" si="32"/>
        <v/>
      </c>
      <c r="M43" s="37" t="str">
        <f t="shared" si="33"/>
        <v/>
      </c>
      <c r="N43" s="38" t="str">
        <f t="shared" si="34"/>
        <v/>
      </c>
      <c r="O43" s="39" t="str">
        <f t="shared" si="35"/>
        <v/>
      </c>
    </row>
    <row r="44" spans="1:18" x14ac:dyDescent="0.4">
      <c r="A44" s="9">
        <v>36</v>
      </c>
      <c r="B44" s="5"/>
      <c r="C44" s="40"/>
      <c r="D44" s="46"/>
      <c r="E44" s="49"/>
      <c r="F44" s="48"/>
      <c r="G44" s="19" t="str">
        <f t="shared" ref="G44:G58" si="37">IF(D44="","",G43+M44)</f>
        <v/>
      </c>
      <c r="H44" s="19" t="str">
        <f t="shared" ref="H44:H58" si="38">IF(E44="","",H43+N44)</f>
        <v/>
      </c>
      <c r="I44" s="19" t="str">
        <f t="shared" ref="I44:I58" si="39">IF(F44="","",I43+O44)</f>
        <v/>
      </c>
      <c r="J44" s="37" t="str">
        <f>IF(G43="","",G43*0.03)</f>
        <v/>
      </c>
      <c r="K44" s="38" t="str">
        <f t="shared" si="31"/>
        <v/>
      </c>
      <c r="L44" s="39" t="str">
        <f t="shared" si="32"/>
        <v/>
      </c>
      <c r="M44" s="37" t="str">
        <f>IF(D44="","",J44*D44)</f>
        <v/>
      </c>
      <c r="N44" s="38" t="str">
        <f t="shared" si="34"/>
        <v/>
      </c>
      <c r="O44" s="39" t="str">
        <f t="shared" si="35"/>
        <v/>
      </c>
    </row>
    <row r="45" spans="1:18" x14ac:dyDescent="0.4">
      <c r="A45" s="9">
        <v>37</v>
      </c>
      <c r="B45" s="5"/>
      <c r="C45" s="40"/>
      <c r="D45" s="46"/>
      <c r="E45" s="47"/>
      <c r="F45" s="48"/>
      <c r="G45" s="19" t="str">
        <f t="shared" si="37"/>
        <v/>
      </c>
      <c r="H45" s="19" t="str">
        <f t="shared" si="38"/>
        <v/>
      </c>
      <c r="I45" s="19" t="str">
        <f t="shared" si="39"/>
        <v/>
      </c>
      <c r="J45" s="37" t="str">
        <f t="shared" si="30"/>
        <v/>
      </c>
      <c r="K45" s="38" t="str">
        <f t="shared" si="31"/>
        <v/>
      </c>
      <c r="L45" s="39" t="str">
        <f t="shared" si="32"/>
        <v/>
      </c>
      <c r="M45" s="37" t="str">
        <f t="shared" si="33"/>
        <v/>
      </c>
      <c r="N45" s="38" t="str">
        <f t="shared" si="34"/>
        <v/>
      </c>
      <c r="O45" s="39" t="str">
        <f t="shared" si="35"/>
        <v/>
      </c>
    </row>
    <row r="46" spans="1:18" x14ac:dyDescent="0.4">
      <c r="A46" s="9">
        <v>38</v>
      </c>
      <c r="B46" s="5"/>
      <c r="C46" s="40"/>
      <c r="D46" s="46"/>
      <c r="E46" s="47"/>
      <c r="F46" s="48"/>
      <c r="G46" s="19" t="str">
        <f t="shared" si="37"/>
        <v/>
      </c>
      <c r="H46" s="19" t="str">
        <f t="shared" si="38"/>
        <v/>
      </c>
      <c r="I46" s="19" t="str">
        <f t="shared" si="39"/>
        <v/>
      </c>
      <c r="J46" s="37" t="str">
        <f t="shared" si="30"/>
        <v/>
      </c>
      <c r="K46" s="38" t="str">
        <f t="shared" si="31"/>
        <v/>
      </c>
      <c r="L46" s="39" t="str">
        <f t="shared" si="32"/>
        <v/>
      </c>
      <c r="M46" s="37" t="str">
        <f t="shared" si="33"/>
        <v/>
      </c>
      <c r="N46" s="38" t="str">
        <f t="shared" si="34"/>
        <v/>
      </c>
      <c r="O46" s="39" t="str">
        <f t="shared" si="35"/>
        <v/>
      </c>
    </row>
    <row r="47" spans="1:18" x14ac:dyDescent="0.4">
      <c r="A47" s="9">
        <v>39</v>
      </c>
      <c r="B47" s="5"/>
      <c r="C47" s="40"/>
      <c r="D47" s="46"/>
      <c r="E47" s="47"/>
      <c r="F47" s="48"/>
      <c r="G47" s="19" t="str">
        <f t="shared" si="37"/>
        <v/>
      </c>
      <c r="H47" s="19" t="str">
        <f t="shared" si="38"/>
        <v/>
      </c>
      <c r="I47" s="19" t="str">
        <f t="shared" si="39"/>
        <v/>
      </c>
      <c r="J47" s="37" t="str">
        <f t="shared" si="30"/>
        <v/>
      </c>
      <c r="K47" s="38" t="str">
        <f t="shared" si="31"/>
        <v/>
      </c>
      <c r="L47" s="39" t="str">
        <f t="shared" si="32"/>
        <v/>
      </c>
      <c r="M47" s="37" t="str">
        <f t="shared" si="33"/>
        <v/>
      </c>
      <c r="N47" s="38" t="str">
        <f t="shared" si="34"/>
        <v/>
      </c>
      <c r="O47" s="39" t="str">
        <f t="shared" si="35"/>
        <v/>
      </c>
    </row>
    <row r="48" spans="1:18" x14ac:dyDescent="0.4">
      <c r="A48" s="9">
        <v>40</v>
      </c>
      <c r="B48" s="5"/>
      <c r="C48" s="40"/>
      <c r="D48" s="46"/>
      <c r="E48" s="47"/>
      <c r="F48" s="48"/>
      <c r="G48" s="19" t="str">
        <f t="shared" si="37"/>
        <v/>
      </c>
      <c r="H48" s="19" t="str">
        <f t="shared" si="38"/>
        <v/>
      </c>
      <c r="I48" s="19" t="str">
        <f t="shared" si="39"/>
        <v/>
      </c>
      <c r="J48" s="37" t="str">
        <f t="shared" si="30"/>
        <v/>
      </c>
      <c r="K48" s="38" t="str">
        <f t="shared" si="31"/>
        <v/>
      </c>
      <c r="L48" s="39" t="str">
        <f t="shared" si="32"/>
        <v/>
      </c>
      <c r="M48" s="37" t="str">
        <f t="shared" si="33"/>
        <v/>
      </c>
      <c r="N48" s="38" t="str">
        <f t="shared" si="34"/>
        <v/>
      </c>
      <c r="O48" s="39" t="str">
        <f t="shared" si="35"/>
        <v/>
      </c>
    </row>
    <row r="49" spans="1:15" x14ac:dyDescent="0.4">
      <c r="A49" s="9">
        <v>41</v>
      </c>
      <c r="B49" s="5"/>
      <c r="C49" s="40"/>
      <c r="D49" s="46"/>
      <c r="E49" s="47"/>
      <c r="F49" s="48"/>
      <c r="G49" s="19" t="str">
        <f t="shared" si="37"/>
        <v/>
      </c>
      <c r="H49" s="19" t="str">
        <f t="shared" si="38"/>
        <v/>
      </c>
      <c r="I49" s="19" t="str">
        <f t="shared" si="39"/>
        <v/>
      </c>
      <c r="J49" s="37" t="str">
        <f t="shared" si="30"/>
        <v/>
      </c>
      <c r="K49" s="38" t="str">
        <f t="shared" si="31"/>
        <v/>
      </c>
      <c r="L49" s="39" t="str">
        <f t="shared" si="32"/>
        <v/>
      </c>
      <c r="M49" s="37" t="str">
        <f t="shared" si="33"/>
        <v/>
      </c>
      <c r="N49" s="38" t="str">
        <f t="shared" si="34"/>
        <v/>
      </c>
      <c r="O49" s="39" t="str">
        <f t="shared" si="35"/>
        <v/>
      </c>
    </row>
    <row r="50" spans="1:15" x14ac:dyDescent="0.4">
      <c r="A50" s="9">
        <v>42</v>
      </c>
      <c r="B50" s="5"/>
      <c r="C50" s="40"/>
      <c r="D50" s="46"/>
      <c r="E50" s="47"/>
      <c r="F50" s="48"/>
      <c r="G50" s="19" t="str">
        <f t="shared" si="37"/>
        <v/>
      </c>
      <c r="H50" s="19" t="str">
        <f t="shared" si="38"/>
        <v/>
      </c>
      <c r="I50" s="19" t="str">
        <f t="shared" si="39"/>
        <v/>
      </c>
      <c r="J50" s="37" t="str">
        <f t="shared" si="30"/>
        <v/>
      </c>
      <c r="K50" s="38" t="str">
        <f t="shared" si="31"/>
        <v/>
      </c>
      <c r="L50" s="39" t="str">
        <f t="shared" si="32"/>
        <v/>
      </c>
      <c r="M50" s="37" t="str">
        <f t="shared" si="33"/>
        <v/>
      </c>
      <c r="N50" s="38" t="str">
        <f t="shared" si="34"/>
        <v/>
      </c>
      <c r="O50" s="39" t="str">
        <f t="shared" si="35"/>
        <v/>
      </c>
    </row>
    <row r="51" spans="1:15" x14ac:dyDescent="0.4">
      <c r="A51" s="9">
        <v>43</v>
      </c>
      <c r="B51" s="5"/>
      <c r="C51" s="40"/>
      <c r="D51" s="46"/>
      <c r="E51" s="47"/>
      <c r="F51" s="69"/>
      <c r="G51" s="19" t="str">
        <f t="shared" si="37"/>
        <v/>
      </c>
      <c r="H51" s="19" t="str">
        <f t="shared" si="38"/>
        <v/>
      </c>
      <c r="I51" s="19" t="str">
        <f t="shared" si="39"/>
        <v/>
      </c>
      <c r="J51" s="37" t="str">
        <f t="shared" si="30"/>
        <v/>
      </c>
      <c r="K51" s="38" t="str">
        <f t="shared" si="31"/>
        <v/>
      </c>
      <c r="L51" s="39" t="str">
        <f t="shared" si="32"/>
        <v/>
      </c>
      <c r="M51" s="37" t="str">
        <f t="shared" si="33"/>
        <v/>
      </c>
      <c r="N51" s="38" t="str">
        <f t="shared" si="34"/>
        <v/>
      </c>
      <c r="O51" s="39" t="str">
        <f t="shared" si="35"/>
        <v/>
      </c>
    </row>
    <row r="52" spans="1:15" x14ac:dyDescent="0.4">
      <c r="A52" s="9">
        <v>44</v>
      </c>
      <c r="B52" s="5"/>
      <c r="C52" s="40"/>
      <c r="D52" s="46"/>
      <c r="E52" s="47"/>
      <c r="F52" s="48"/>
      <c r="G52" s="19" t="str">
        <f t="shared" si="37"/>
        <v/>
      </c>
      <c r="H52" s="19" t="str">
        <f t="shared" si="38"/>
        <v/>
      </c>
      <c r="I52" s="19" t="str">
        <f t="shared" si="39"/>
        <v/>
      </c>
      <c r="J52" s="37" t="str">
        <f t="shared" si="30"/>
        <v/>
      </c>
      <c r="K52" s="38" t="str">
        <f t="shared" si="31"/>
        <v/>
      </c>
      <c r="L52" s="39" t="str">
        <f t="shared" si="32"/>
        <v/>
      </c>
      <c r="M52" s="37" t="str">
        <f t="shared" si="33"/>
        <v/>
      </c>
      <c r="N52" s="38" t="str">
        <f t="shared" si="34"/>
        <v/>
      </c>
      <c r="O52" s="39" t="str">
        <f t="shared" si="35"/>
        <v/>
      </c>
    </row>
    <row r="53" spans="1:15" x14ac:dyDescent="0.4">
      <c r="A53" s="9">
        <v>45</v>
      </c>
      <c r="B53" s="5"/>
      <c r="C53" s="40"/>
      <c r="D53" s="46"/>
      <c r="E53" s="47"/>
      <c r="F53" s="48"/>
      <c r="G53" s="19" t="str">
        <f t="shared" si="37"/>
        <v/>
      </c>
      <c r="H53" s="19" t="str">
        <f t="shared" si="38"/>
        <v/>
      </c>
      <c r="I53" s="19" t="str">
        <f t="shared" si="39"/>
        <v/>
      </c>
      <c r="J53" s="37" t="str">
        <f t="shared" si="30"/>
        <v/>
      </c>
      <c r="K53" s="38" t="str">
        <f t="shared" si="31"/>
        <v/>
      </c>
      <c r="L53" s="39" t="str">
        <f t="shared" si="32"/>
        <v/>
      </c>
      <c r="M53" s="37" t="str">
        <f t="shared" si="33"/>
        <v/>
      </c>
      <c r="N53" s="38" t="str">
        <f t="shared" si="34"/>
        <v/>
      </c>
      <c r="O53" s="39" t="str">
        <f t="shared" si="35"/>
        <v/>
      </c>
    </row>
    <row r="54" spans="1:15" x14ac:dyDescent="0.4">
      <c r="A54" s="9">
        <v>46</v>
      </c>
      <c r="B54" s="5"/>
      <c r="C54" s="40"/>
      <c r="D54" s="46"/>
      <c r="E54" s="47"/>
      <c r="F54" s="48"/>
      <c r="G54" s="19" t="str">
        <f t="shared" si="37"/>
        <v/>
      </c>
      <c r="H54" s="19" t="str">
        <f t="shared" si="38"/>
        <v/>
      </c>
      <c r="I54" s="19" t="str">
        <f t="shared" si="39"/>
        <v/>
      </c>
      <c r="J54" s="37" t="str">
        <f t="shared" si="30"/>
        <v/>
      </c>
      <c r="K54" s="38" t="str">
        <f t="shared" si="31"/>
        <v/>
      </c>
      <c r="L54" s="39" t="str">
        <f t="shared" si="32"/>
        <v/>
      </c>
      <c r="M54" s="37" t="str">
        <f t="shared" si="33"/>
        <v/>
      </c>
      <c r="N54" s="38" t="str">
        <f t="shared" si="34"/>
        <v/>
      </c>
      <c r="O54" s="39" t="str">
        <f t="shared" si="35"/>
        <v/>
      </c>
    </row>
    <row r="55" spans="1:15" x14ac:dyDescent="0.4">
      <c r="A55" s="9">
        <v>47</v>
      </c>
      <c r="B55" s="5"/>
      <c r="C55" s="40"/>
      <c r="D55" s="46"/>
      <c r="E55" s="47"/>
      <c r="F55" s="48"/>
      <c r="G55" s="19" t="str">
        <f t="shared" si="37"/>
        <v/>
      </c>
      <c r="H55" s="19" t="str">
        <f t="shared" si="38"/>
        <v/>
      </c>
      <c r="I55" s="19" t="str">
        <f t="shared" si="39"/>
        <v/>
      </c>
      <c r="J55" s="37" t="str">
        <f t="shared" si="30"/>
        <v/>
      </c>
      <c r="K55" s="38" t="str">
        <f t="shared" si="31"/>
        <v/>
      </c>
      <c r="L55" s="39" t="str">
        <f t="shared" si="32"/>
        <v/>
      </c>
      <c r="M55" s="37" t="str">
        <f t="shared" si="33"/>
        <v/>
      </c>
      <c r="N55" s="38" t="str">
        <f t="shared" si="34"/>
        <v/>
      </c>
      <c r="O55" s="39" t="str">
        <f t="shared" si="35"/>
        <v/>
      </c>
    </row>
    <row r="56" spans="1:15" x14ac:dyDescent="0.4">
      <c r="A56" s="9">
        <v>48</v>
      </c>
      <c r="B56" s="5"/>
      <c r="C56" s="40"/>
      <c r="D56" s="46"/>
      <c r="E56" s="47"/>
      <c r="F56" s="48"/>
      <c r="G56" s="19" t="str">
        <f t="shared" si="37"/>
        <v/>
      </c>
      <c r="H56" s="19" t="str">
        <f t="shared" si="38"/>
        <v/>
      </c>
      <c r="I56" s="19" t="str">
        <f t="shared" si="39"/>
        <v/>
      </c>
      <c r="J56" s="37" t="str">
        <f t="shared" si="30"/>
        <v/>
      </c>
      <c r="K56" s="38" t="str">
        <f t="shared" si="31"/>
        <v/>
      </c>
      <c r="L56" s="39" t="str">
        <f t="shared" si="32"/>
        <v/>
      </c>
      <c r="M56" s="37" t="str">
        <f t="shared" si="33"/>
        <v/>
      </c>
      <c r="N56" s="38" t="str">
        <f t="shared" si="34"/>
        <v/>
      </c>
      <c r="O56" s="39" t="str">
        <f t="shared" si="35"/>
        <v/>
      </c>
    </row>
    <row r="57" spans="1:15" x14ac:dyDescent="0.4">
      <c r="A57" s="9">
        <v>49</v>
      </c>
      <c r="B57" s="5"/>
      <c r="C57" s="40"/>
      <c r="D57" s="46"/>
      <c r="E57" s="47"/>
      <c r="F57" s="48"/>
      <c r="G57" s="19" t="str">
        <f t="shared" si="37"/>
        <v/>
      </c>
      <c r="H57" s="19" t="str">
        <f t="shared" si="38"/>
        <v/>
      </c>
      <c r="I57" s="19" t="str">
        <f t="shared" si="39"/>
        <v/>
      </c>
      <c r="J57" s="37" t="str">
        <f t="shared" si="30"/>
        <v/>
      </c>
      <c r="K57" s="38" t="str">
        <f t="shared" si="31"/>
        <v/>
      </c>
      <c r="L57" s="39" t="str">
        <f t="shared" si="32"/>
        <v/>
      </c>
      <c r="M57" s="37" t="str">
        <f t="shared" si="33"/>
        <v/>
      </c>
      <c r="N57" s="38" t="str">
        <f t="shared" si="34"/>
        <v/>
      </c>
      <c r="O57" s="39" t="str">
        <f t="shared" si="35"/>
        <v/>
      </c>
    </row>
    <row r="58" spans="1:15" ht="19.5" thickBot="1" x14ac:dyDescent="0.45">
      <c r="A58" s="9">
        <v>50</v>
      </c>
      <c r="B58" s="6"/>
      <c r="C58" s="43"/>
      <c r="D58" s="50"/>
      <c r="E58" s="51"/>
      <c r="F58" s="52"/>
      <c r="G58" s="19" t="str">
        <f t="shared" si="37"/>
        <v/>
      </c>
      <c r="H58" s="19" t="str">
        <f t="shared" si="38"/>
        <v/>
      </c>
      <c r="I58" s="19" t="str">
        <f t="shared" si="39"/>
        <v/>
      </c>
      <c r="J58" s="37" t="str">
        <f t="shared" si="30"/>
        <v/>
      </c>
      <c r="K58" s="38" t="str">
        <f t="shared" si="31"/>
        <v/>
      </c>
      <c r="L58" s="39" t="str">
        <f t="shared" si="32"/>
        <v/>
      </c>
      <c r="M58" s="37" t="str">
        <f t="shared" si="33"/>
        <v/>
      </c>
      <c r="N58" s="38" t="str">
        <f t="shared" si="34"/>
        <v/>
      </c>
      <c r="O58" s="39" t="str">
        <f t="shared" si="35"/>
        <v/>
      </c>
    </row>
    <row r="59" spans="1:15" ht="19.5" thickBot="1" x14ac:dyDescent="0.45">
      <c r="A59" s="9"/>
      <c r="B59" s="87" t="s">
        <v>5</v>
      </c>
      <c r="C59" s="88"/>
      <c r="D59" s="7">
        <f>COUNTIF(D11:D58,1.27)</f>
        <v>20</v>
      </c>
      <c r="E59" s="7">
        <f>COUNTIF(E11:E58,1.5)</f>
        <v>20</v>
      </c>
      <c r="F59" s="8">
        <f>COUNTIF(F11:F58,2)</f>
        <v>19</v>
      </c>
      <c r="G59" s="59">
        <f>M59+G8</f>
        <v>218701.81454439741</v>
      </c>
      <c r="H59" s="60">
        <f>N59+H8</f>
        <v>252468.15147863873</v>
      </c>
      <c r="I59" s="61">
        <f>O59+I8</f>
        <v>290828.62062927842</v>
      </c>
      <c r="J59" s="56" t="s">
        <v>31</v>
      </c>
      <c r="K59" s="57">
        <f>B58-B11</f>
        <v>-44459</v>
      </c>
      <c r="L59" s="58" t="s">
        <v>32</v>
      </c>
      <c r="M59" s="70">
        <f>SUM(M11:M58)</f>
        <v>118701.81454439742</v>
      </c>
      <c r="N59" s="71">
        <f>SUM(N11:N58)</f>
        <v>152468.15147863873</v>
      </c>
      <c r="O59" s="72">
        <f>SUM(O11:O58)</f>
        <v>190828.62062927842</v>
      </c>
    </row>
    <row r="60" spans="1:15" ht="19.5" thickBot="1" x14ac:dyDescent="0.45">
      <c r="A60" s="9"/>
      <c r="B60" s="81" t="s">
        <v>6</v>
      </c>
      <c r="C60" s="82"/>
      <c r="D60" s="7">
        <f>COUNTIF(D11:D58,-1)</f>
        <v>0</v>
      </c>
      <c r="E60" s="7">
        <f>COUNTIF(E11:E58,-1)</f>
        <v>0</v>
      </c>
      <c r="F60" s="8">
        <f>COUNTIF(F11:F58,-1)</f>
        <v>1</v>
      </c>
      <c r="G60" s="79" t="s">
        <v>30</v>
      </c>
      <c r="H60" s="80"/>
      <c r="I60" s="86"/>
      <c r="J60" s="79" t="s">
        <v>33</v>
      </c>
      <c r="K60" s="80"/>
      <c r="L60" s="86"/>
      <c r="M60" s="9"/>
      <c r="N60" s="3"/>
      <c r="O60" s="4"/>
    </row>
    <row r="61" spans="1:15" ht="19.5" thickBot="1" x14ac:dyDescent="0.45">
      <c r="A61" s="9"/>
      <c r="B61" s="81" t="s">
        <v>35</v>
      </c>
      <c r="C61" s="82"/>
      <c r="D61" s="7">
        <f>COUNTIF(D11:D58,0)</f>
        <v>0</v>
      </c>
      <c r="E61" s="7">
        <f>COUNTIF(E11:E58,0)</f>
        <v>0</v>
      </c>
      <c r="F61" s="7">
        <f>COUNTIF(F11:F58,0)</f>
        <v>0</v>
      </c>
      <c r="G61" s="65">
        <f>G59/G8</f>
        <v>2.1870181454439739</v>
      </c>
      <c r="H61" s="66">
        <f>H59/H8</f>
        <v>2.5246815147863875</v>
      </c>
      <c r="I61" s="67">
        <f>I59/I8</f>
        <v>2.9082862062927841</v>
      </c>
      <c r="J61" s="54">
        <f>(G61-100%)*30/K59</f>
        <v>-8.0097492888547232E-4</v>
      </c>
      <c r="K61" s="54">
        <f>(H61-100%)*30/K59</f>
        <v>-1.0288230829211549E-3</v>
      </c>
      <c r="L61" s="55">
        <f>(I61-100%)*30/K59</f>
        <v>-1.2876714768389644E-3</v>
      </c>
      <c r="M61" s="10"/>
      <c r="N61" s="2"/>
      <c r="O61" s="11"/>
    </row>
    <row r="62" spans="1:15" ht="19.5" thickBot="1" x14ac:dyDescent="0.45">
      <c r="A62" s="3"/>
      <c r="B62" s="79" t="s">
        <v>4</v>
      </c>
      <c r="C62" s="80"/>
      <c r="D62" s="68">
        <f t="shared" ref="D62:E62" si="40">D59/(D59+D60+D61)</f>
        <v>1</v>
      </c>
      <c r="E62" s="63">
        <f t="shared" si="40"/>
        <v>1</v>
      </c>
      <c r="F62" s="64">
        <f>F59/(F59+F60+F61)</f>
        <v>0.95</v>
      </c>
    </row>
    <row r="64" spans="1:15" x14ac:dyDescent="0.4">
      <c r="D64" s="62"/>
      <c r="E64" s="62"/>
      <c r="F64" s="62"/>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2:B2"/>
  <sheetViews>
    <sheetView topLeftCell="A697" zoomScale="80" zoomScaleNormal="80" workbookViewId="0">
      <selection activeCell="B741" sqref="B741"/>
    </sheetView>
  </sheetViews>
  <sheetFormatPr defaultColWidth="8.125" defaultRowHeight="14.25" x14ac:dyDescent="0.4"/>
  <cols>
    <col min="1" max="1" width="6.625" style="45" customWidth="1"/>
    <col min="2" max="2" width="7.25" style="44" customWidth="1"/>
    <col min="3" max="256" width="8.125" style="44"/>
    <col min="257" max="257" width="6.625" style="44" customWidth="1"/>
    <col min="258" max="258" width="7.25" style="44" customWidth="1"/>
    <col min="259" max="512" width="8.125" style="44"/>
    <col min="513" max="513" width="6.625" style="44" customWidth="1"/>
    <col min="514" max="514" width="7.25" style="44" customWidth="1"/>
    <col min="515" max="768" width="8.125" style="44"/>
    <col min="769" max="769" width="6.625" style="44" customWidth="1"/>
    <col min="770" max="770" width="7.25" style="44" customWidth="1"/>
    <col min="771" max="1024" width="8.125" style="44"/>
    <col min="1025" max="1025" width="6.625" style="44" customWidth="1"/>
    <col min="1026" max="1026" width="7.25" style="44" customWidth="1"/>
    <col min="1027" max="1280" width="8.125" style="44"/>
    <col min="1281" max="1281" width="6.625" style="44" customWidth="1"/>
    <col min="1282" max="1282" width="7.25" style="44" customWidth="1"/>
    <col min="1283" max="1536" width="8.125" style="44"/>
    <col min="1537" max="1537" width="6.625" style="44" customWidth="1"/>
    <col min="1538" max="1538" width="7.25" style="44" customWidth="1"/>
    <col min="1539" max="1792" width="8.125" style="44"/>
    <col min="1793" max="1793" width="6.625" style="44" customWidth="1"/>
    <col min="1794" max="1794" width="7.25" style="44" customWidth="1"/>
    <col min="1795" max="2048" width="8.125" style="44"/>
    <col min="2049" max="2049" width="6.625" style="44" customWidth="1"/>
    <col min="2050" max="2050" width="7.25" style="44" customWidth="1"/>
    <col min="2051" max="2304" width="8.125" style="44"/>
    <col min="2305" max="2305" width="6.625" style="44" customWidth="1"/>
    <col min="2306" max="2306" width="7.25" style="44" customWidth="1"/>
    <col min="2307" max="2560" width="8.125" style="44"/>
    <col min="2561" max="2561" width="6.625" style="44" customWidth="1"/>
    <col min="2562" max="2562" width="7.25" style="44" customWidth="1"/>
    <col min="2563" max="2816" width="8.125" style="44"/>
    <col min="2817" max="2817" width="6.625" style="44" customWidth="1"/>
    <col min="2818" max="2818" width="7.25" style="44" customWidth="1"/>
    <col min="2819" max="3072" width="8.125" style="44"/>
    <col min="3073" max="3073" width="6.625" style="44" customWidth="1"/>
    <col min="3074" max="3074" width="7.25" style="44" customWidth="1"/>
    <col min="3075" max="3328" width="8.125" style="44"/>
    <col min="3329" max="3329" width="6.625" style="44" customWidth="1"/>
    <col min="3330" max="3330" width="7.25" style="44" customWidth="1"/>
    <col min="3331" max="3584" width="8.125" style="44"/>
    <col min="3585" max="3585" width="6.625" style="44" customWidth="1"/>
    <col min="3586" max="3586" width="7.25" style="44" customWidth="1"/>
    <col min="3587" max="3840" width="8.125" style="44"/>
    <col min="3841" max="3841" width="6.625" style="44" customWidth="1"/>
    <col min="3842" max="3842" width="7.25" style="44" customWidth="1"/>
    <col min="3843" max="4096" width="8.125" style="44"/>
    <col min="4097" max="4097" width="6.625" style="44" customWidth="1"/>
    <col min="4098" max="4098" width="7.25" style="44" customWidth="1"/>
    <col min="4099" max="4352" width="8.125" style="44"/>
    <col min="4353" max="4353" width="6.625" style="44" customWidth="1"/>
    <col min="4354" max="4354" width="7.25" style="44" customWidth="1"/>
    <col min="4355" max="4608" width="8.125" style="44"/>
    <col min="4609" max="4609" width="6.625" style="44" customWidth="1"/>
    <col min="4610" max="4610" width="7.25" style="44" customWidth="1"/>
    <col min="4611" max="4864" width="8.125" style="44"/>
    <col min="4865" max="4865" width="6.625" style="44" customWidth="1"/>
    <col min="4866" max="4866" width="7.25" style="44" customWidth="1"/>
    <col min="4867" max="5120" width="8.125" style="44"/>
    <col min="5121" max="5121" width="6.625" style="44" customWidth="1"/>
    <col min="5122" max="5122" width="7.25" style="44" customWidth="1"/>
    <col min="5123" max="5376" width="8.125" style="44"/>
    <col min="5377" max="5377" width="6.625" style="44" customWidth="1"/>
    <col min="5378" max="5378" width="7.25" style="44" customWidth="1"/>
    <col min="5379" max="5632" width="8.125" style="44"/>
    <col min="5633" max="5633" width="6.625" style="44" customWidth="1"/>
    <col min="5634" max="5634" width="7.25" style="44" customWidth="1"/>
    <col min="5635" max="5888" width="8.125" style="44"/>
    <col min="5889" max="5889" width="6.625" style="44" customWidth="1"/>
    <col min="5890" max="5890" width="7.25" style="44" customWidth="1"/>
    <col min="5891" max="6144" width="8.125" style="44"/>
    <col min="6145" max="6145" width="6.625" style="44" customWidth="1"/>
    <col min="6146" max="6146" width="7.25" style="44" customWidth="1"/>
    <col min="6147" max="6400" width="8.125" style="44"/>
    <col min="6401" max="6401" width="6.625" style="44" customWidth="1"/>
    <col min="6402" max="6402" width="7.25" style="44" customWidth="1"/>
    <col min="6403" max="6656" width="8.125" style="44"/>
    <col min="6657" max="6657" width="6.625" style="44" customWidth="1"/>
    <col min="6658" max="6658" width="7.25" style="44" customWidth="1"/>
    <col min="6659" max="6912" width="8.125" style="44"/>
    <col min="6913" max="6913" width="6.625" style="44" customWidth="1"/>
    <col min="6914" max="6914" width="7.25" style="44" customWidth="1"/>
    <col min="6915" max="7168" width="8.125" style="44"/>
    <col min="7169" max="7169" width="6.625" style="44" customWidth="1"/>
    <col min="7170" max="7170" width="7.25" style="44" customWidth="1"/>
    <col min="7171" max="7424" width="8.125" style="44"/>
    <col min="7425" max="7425" width="6.625" style="44" customWidth="1"/>
    <col min="7426" max="7426" width="7.25" style="44" customWidth="1"/>
    <col min="7427" max="7680" width="8.125" style="44"/>
    <col min="7681" max="7681" width="6.625" style="44" customWidth="1"/>
    <col min="7682" max="7682" width="7.25" style="44" customWidth="1"/>
    <col min="7683" max="7936" width="8.125" style="44"/>
    <col min="7937" max="7937" width="6.625" style="44" customWidth="1"/>
    <col min="7938" max="7938" width="7.25" style="44" customWidth="1"/>
    <col min="7939" max="8192" width="8.125" style="44"/>
    <col min="8193" max="8193" width="6.625" style="44" customWidth="1"/>
    <col min="8194" max="8194" width="7.25" style="44" customWidth="1"/>
    <col min="8195" max="8448" width="8.125" style="44"/>
    <col min="8449" max="8449" width="6.625" style="44" customWidth="1"/>
    <col min="8450" max="8450" width="7.25" style="44" customWidth="1"/>
    <col min="8451" max="8704" width="8.125" style="44"/>
    <col min="8705" max="8705" width="6.625" style="44" customWidth="1"/>
    <col min="8706" max="8706" width="7.25" style="44" customWidth="1"/>
    <col min="8707" max="8960" width="8.125" style="44"/>
    <col min="8961" max="8961" width="6.625" style="44" customWidth="1"/>
    <col min="8962" max="8962" width="7.25" style="44" customWidth="1"/>
    <col min="8963" max="9216" width="8.125" style="44"/>
    <col min="9217" max="9217" width="6.625" style="44" customWidth="1"/>
    <col min="9218" max="9218" width="7.25" style="44" customWidth="1"/>
    <col min="9219" max="9472" width="8.125" style="44"/>
    <col min="9473" max="9473" width="6.625" style="44" customWidth="1"/>
    <col min="9474" max="9474" width="7.25" style="44" customWidth="1"/>
    <col min="9475" max="9728" width="8.125" style="44"/>
    <col min="9729" max="9729" width="6.625" style="44" customWidth="1"/>
    <col min="9730" max="9730" width="7.25" style="44" customWidth="1"/>
    <col min="9731" max="9984" width="8.125" style="44"/>
    <col min="9985" max="9985" width="6.625" style="44" customWidth="1"/>
    <col min="9986" max="9986" width="7.25" style="44" customWidth="1"/>
    <col min="9987" max="10240" width="8.125" style="44"/>
    <col min="10241" max="10241" width="6.625" style="44" customWidth="1"/>
    <col min="10242" max="10242" width="7.25" style="44" customWidth="1"/>
    <col min="10243" max="10496" width="8.125" style="44"/>
    <col min="10497" max="10497" width="6.625" style="44" customWidth="1"/>
    <col min="10498" max="10498" width="7.25" style="44" customWidth="1"/>
    <col min="10499" max="10752" width="8.125" style="44"/>
    <col min="10753" max="10753" width="6.625" style="44" customWidth="1"/>
    <col min="10754" max="10754" width="7.25" style="44" customWidth="1"/>
    <col min="10755" max="11008" width="8.125" style="44"/>
    <col min="11009" max="11009" width="6.625" style="44" customWidth="1"/>
    <col min="11010" max="11010" width="7.25" style="44" customWidth="1"/>
    <col min="11011" max="11264" width="8.125" style="44"/>
    <col min="11265" max="11265" width="6.625" style="44" customWidth="1"/>
    <col min="11266" max="11266" width="7.25" style="44" customWidth="1"/>
    <col min="11267" max="11520" width="8.125" style="44"/>
    <col min="11521" max="11521" width="6.625" style="44" customWidth="1"/>
    <col min="11522" max="11522" width="7.25" style="44" customWidth="1"/>
    <col min="11523" max="11776" width="8.125" style="44"/>
    <col min="11777" max="11777" width="6.625" style="44" customWidth="1"/>
    <col min="11778" max="11778" width="7.25" style="44" customWidth="1"/>
    <col min="11779" max="12032" width="8.125" style="44"/>
    <col min="12033" max="12033" width="6.625" style="44" customWidth="1"/>
    <col min="12034" max="12034" width="7.25" style="44" customWidth="1"/>
    <col min="12035" max="12288" width="8.125" style="44"/>
    <col min="12289" max="12289" width="6.625" style="44" customWidth="1"/>
    <col min="12290" max="12290" width="7.25" style="44" customWidth="1"/>
    <col min="12291" max="12544" width="8.125" style="44"/>
    <col min="12545" max="12545" width="6.625" style="44" customWidth="1"/>
    <col min="12546" max="12546" width="7.25" style="44" customWidth="1"/>
    <col min="12547" max="12800" width="8.125" style="44"/>
    <col min="12801" max="12801" width="6.625" style="44" customWidth="1"/>
    <col min="12802" max="12802" width="7.25" style="44" customWidth="1"/>
    <col min="12803" max="13056" width="8.125" style="44"/>
    <col min="13057" max="13057" width="6.625" style="44" customWidth="1"/>
    <col min="13058" max="13058" width="7.25" style="44" customWidth="1"/>
    <col min="13059" max="13312" width="8.125" style="44"/>
    <col min="13313" max="13313" width="6.625" style="44" customWidth="1"/>
    <col min="13314" max="13314" width="7.25" style="44" customWidth="1"/>
    <col min="13315" max="13568" width="8.125" style="44"/>
    <col min="13569" max="13569" width="6.625" style="44" customWidth="1"/>
    <col min="13570" max="13570" width="7.25" style="44" customWidth="1"/>
    <col min="13571" max="13824" width="8.125" style="44"/>
    <col min="13825" max="13825" width="6.625" style="44" customWidth="1"/>
    <col min="13826" max="13826" width="7.25" style="44" customWidth="1"/>
    <col min="13827" max="14080" width="8.125" style="44"/>
    <col min="14081" max="14081" width="6.625" style="44" customWidth="1"/>
    <col min="14082" max="14082" width="7.25" style="44" customWidth="1"/>
    <col min="14083" max="14336" width="8.125" style="44"/>
    <col min="14337" max="14337" width="6.625" style="44" customWidth="1"/>
    <col min="14338" max="14338" width="7.25" style="44" customWidth="1"/>
    <col min="14339" max="14592" width="8.125" style="44"/>
    <col min="14593" max="14593" width="6.625" style="44" customWidth="1"/>
    <col min="14594" max="14594" width="7.25" style="44" customWidth="1"/>
    <col min="14595" max="14848" width="8.125" style="44"/>
    <col min="14849" max="14849" width="6.625" style="44" customWidth="1"/>
    <col min="14850" max="14850" width="7.25" style="44" customWidth="1"/>
    <col min="14851" max="15104" width="8.125" style="44"/>
    <col min="15105" max="15105" width="6.625" style="44" customWidth="1"/>
    <col min="15106" max="15106" width="7.25" style="44" customWidth="1"/>
    <col min="15107" max="15360" width="8.125" style="44"/>
    <col min="15361" max="15361" width="6.625" style="44" customWidth="1"/>
    <col min="15362" max="15362" width="7.25" style="44" customWidth="1"/>
    <col min="15363" max="15616" width="8.125" style="44"/>
    <col min="15617" max="15617" width="6.625" style="44" customWidth="1"/>
    <col min="15618" max="15618" width="7.25" style="44" customWidth="1"/>
    <col min="15619" max="15872" width="8.125" style="44"/>
    <col min="15873" max="15873" width="6.625" style="44" customWidth="1"/>
    <col min="15874" max="15874" width="7.25" style="44" customWidth="1"/>
    <col min="15875" max="16128" width="8.125" style="44"/>
    <col min="16129" max="16129" width="6.625" style="44" customWidth="1"/>
    <col min="16130" max="16130" width="7.25" style="44" customWidth="1"/>
    <col min="16131" max="16384" width="8.125" style="44"/>
  </cols>
  <sheetData>
    <row r="2" spans="2:2" x14ac:dyDescent="0.4">
      <c r="B2" s="44" t="s">
        <v>38</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zoomScale="145" zoomScaleSheetLayoutView="100" workbookViewId="0">
      <selection activeCell="K24" sqref="K24"/>
    </sheetView>
  </sheetViews>
  <sheetFormatPr defaultColWidth="8.125" defaultRowHeight="13.5" x14ac:dyDescent="0.4"/>
  <cols>
    <col min="1" max="16384" width="8.125" style="44"/>
  </cols>
  <sheetData>
    <row r="1" spans="1:10" x14ac:dyDescent="0.4">
      <c r="A1" s="44" t="s">
        <v>26</v>
      </c>
    </row>
    <row r="2" spans="1:10" x14ac:dyDescent="0.4">
      <c r="A2" s="89" t="s">
        <v>55</v>
      </c>
      <c r="B2" s="90"/>
      <c r="C2" s="90"/>
      <c r="D2" s="90"/>
      <c r="E2" s="90"/>
      <c r="F2" s="90"/>
      <c r="G2" s="90"/>
      <c r="H2" s="90"/>
      <c r="I2" s="90"/>
      <c r="J2" s="90"/>
    </row>
    <row r="3" spans="1:10" x14ac:dyDescent="0.4">
      <c r="A3" s="90"/>
      <c r="B3" s="90"/>
      <c r="C3" s="90"/>
      <c r="D3" s="90"/>
      <c r="E3" s="90"/>
      <c r="F3" s="90"/>
      <c r="G3" s="90"/>
      <c r="H3" s="90"/>
      <c r="I3" s="90"/>
      <c r="J3" s="90"/>
    </row>
    <row r="4" spans="1:10" x14ac:dyDescent="0.4">
      <c r="A4" s="90"/>
      <c r="B4" s="90"/>
      <c r="C4" s="90"/>
      <c r="D4" s="90"/>
      <c r="E4" s="90"/>
      <c r="F4" s="90"/>
      <c r="G4" s="90"/>
      <c r="H4" s="90"/>
      <c r="I4" s="90"/>
      <c r="J4" s="90"/>
    </row>
    <row r="5" spans="1:10" x14ac:dyDescent="0.4">
      <c r="A5" s="90"/>
      <c r="B5" s="90"/>
      <c r="C5" s="90"/>
      <c r="D5" s="90"/>
      <c r="E5" s="90"/>
      <c r="F5" s="90"/>
      <c r="G5" s="90"/>
      <c r="H5" s="90"/>
      <c r="I5" s="90"/>
      <c r="J5" s="90"/>
    </row>
    <row r="6" spans="1:10" x14ac:dyDescent="0.4">
      <c r="A6" s="90"/>
      <c r="B6" s="90"/>
      <c r="C6" s="90"/>
      <c r="D6" s="90"/>
      <c r="E6" s="90"/>
      <c r="F6" s="90"/>
      <c r="G6" s="90"/>
      <c r="H6" s="90"/>
      <c r="I6" s="90"/>
      <c r="J6" s="90"/>
    </row>
    <row r="7" spans="1:10" x14ac:dyDescent="0.4">
      <c r="A7" s="90"/>
      <c r="B7" s="90"/>
      <c r="C7" s="90"/>
      <c r="D7" s="90"/>
      <c r="E7" s="90"/>
      <c r="F7" s="90"/>
      <c r="G7" s="90"/>
      <c r="H7" s="90"/>
      <c r="I7" s="90"/>
      <c r="J7" s="90"/>
    </row>
    <row r="8" spans="1:10" x14ac:dyDescent="0.4">
      <c r="A8" s="90"/>
      <c r="B8" s="90"/>
      <c r="C8" s="90"/>
      <c r="D8" s="90"/>
      <c r="E8" s="90"/>
      <c r="F8" s="90"/>
      <c r="G8" s="90"/>
      <c r="H8" s="90"/>
      <c r="I8" s="90"/>
      <c r="J8" s="90"/>
    </row>
    <row r="9" spans="1:10" x14ac:dyDescent="0.4">
      <c r="A9" s="90"/>
      <c r="B9" s="90"/>
      <c r="C9" s="90"/>
      <c r="D9" s="90"/>
      <c r="E9" s="90"/>
      <c r="F9" s="90"/>
      <c r="G9" s="90"/>
      <c r="H9" s="90"/>
      <c r="I9" s="90"/>
      <c r="J9" s="90"/>
    </row>
    <row r="11" spans="1:10" x14ac:dyDescent="0.4">
      <c r="A11" s="44" t="s">
        <v>27</v>
      </c>
    </row>
    <row r="12" spans="1:10" x14ac:dyDescent="0.4">
      <c r="A12" s="91" t="s">
        <v>54</v>
      </c>
      <c r="B12" s="92"/>
      <c r="C12" s="92"/>
      <c r="D12" s="92"/>
      <c r="E12" s="92"/>
      <c r="F12" s="92"/>
      <c r="G12" s="92"/>
      <c r="H12" s="92"/>
      <c r="I12" s="92"/>
      <c r="J12" s="92"/>
    </row>
    <row r="13" spans="1:10" x14ac:dyDescent="0.4">
      <c r="A13" s="92"/>
      <c r="B13" s="92"/>
      <c r="C13" s="92"/>
      <c r="D13" s="92"/>
      <c r="E13" s="92"/>
      <c r="F13" s="92"/>
      <c r="G13" s="92"/>
      <c r="H13" s="92"/>
      <c r="I13" s="92"/>
      <c r="J13" s="92"/>
    </row>
    <row r="14" spans="1:10" x14ac:dyDescent="0.4">
      <c r="A14" s="92"/>
      <c r="B14" s="92"/>
      <c r="C14" s="92"/>
      <c r="D14" s="92"/>
      <c r="E14" s="92"/>
      <c r="F14" s="92"/>
      <c r="G14" s="92"/>
      <c r="H14" s="92"/>
      <c r="I14" s="92"/>
      <c r="J14" s="92"/>
    </row>
    <row r="15" spans="1:10" x14ac:dyDescent="0.4">
      <c r="A15" s="92"/>
      <c r="B15" s="92"/>
      <c r="C15" s="92"/>
      <c r="D15" s="92"/>
      <c r="E15" s="92"/>
      <c r="F15" s="92"/>
      <c r="G15" s="92"/>
      <c r="H15" s="92"/>
      <c r="I15" s="92"/>
      <c r="J15" s="92"/>
    </row>
    <row r="16" spans="1:10" x14ac:dyDescent="0.4">
      <c r="A16" s="92"/>
      <c r="B16" s="92"/>
      <c r="C16" s="92"/>
      <c r="D16" s="92"/>
      <c r="E16" s="92"/>
      <c r="F16" s="92"/>
      <c r="G16" s="92"/>
      <c r="H16" s="92"/>
      <c r="I16" s="92"/>
      <c r="J16" s="92"/>
    </row>
    <row r="17" spans="1:10" x14ac:dyDescent="0.4">
      <c r="A17" s="92"/>
      <c r="B17" s="92"/>
      <c r="C17" s="92"/>
      <c r="D17" s="92"/>
      <c r="E17" s="92"/>
      <c r="F17" s="92"/>
      <c r="G17" s="92"/>
      <c r="H17" s="92"/>
      <c r="I17" s="92"/>
      <c r="J17" s="92"/>
    </row>
    <row r="18" spans="1:10" x14ac:dyDescent="0.4">
      <c r="A18" s="92"/>
      <c r="B18" s="92"/>
      <c r="C18" s="92"/>
      <c r="D18" s="92"/>
      <c r="E18" s="92"/>
      <c r="F18" s="92"/>
      <c r="G18" s="92"/>
      <c r="H18" s="92"/>
      <c r="I18" s="92"/>
      <c r="J18" s="92"/>
    </row>
    <row r="19" spans="1:10" x14ac:dyDescent="0.4">
      <c r="A19" s="92"/>
      <c r="B19" s="92"/>
      <c r="C19" s="92"/>
      <c r="D19" s="92"/>
      <c r="E19" s="92"/>
      <c r="F19" s="92"/>
      <c r="G19" s="92"/>
      <c r="H19" s="92"/>
      <c r="I19" s="92"/>
      <c r="J19" s="92"/>
    </row>
    <row r="21" spans="1:10" x14ac:dyDescent="0.4">
      <c r="A21" s="44" t="s">
        <v>28</v>
      </c>
    </row>
    <row r="22" spans="1:10" x14ac:dyDescent="0.4">
      <c r="A22" s="91" t="s">
        <v>53</v>
      </c>
      <c r="B22" s="91"/>
      <c r="C22" s="91"/>
      <c r="D22" s="91"/>
      <c r="E22" s="91"/>
      <c r="F22" s="91"/>
      <c r="G22" s="91"/>
      <c r="H22" s="91"/>
      <c r="I22" s="91"/>
      <c r="J22" s="91"/>
    </row>
    <row r="23" spans="1:10" x14ac:dyDescent="0.4">
      <c r="A23" s="91"/>
      <c r="B23" s="91"/>
      <c r="C23" s="91"/>
      <c r="D23" s="91"/>
      <c r="E23" s="91"/>
      <c r="F23" s="91"/>
      <c r="G23" s="91"/>
      <c r="H23" s="91"/>
      <c r="I23" s="91"/>
      <c r="J23" s="91"/>
    </row>
    <row r="24" spans="1:10" x14ac:dyDescent="0.4">
      <c r="A24" s="91"/>
      <c r="B24" s="91"/>
      <c r="C24" s="91"/>
      <c r="D24" s="91"/>
      <c r="E24" s="91"/>
      <c r="F24" s="91"/>
      <c r="G24" s="91"/>
      <c r="H24" s="91"/>
      <c r="I24" s="91"/>
      <c r="J24" s="91"/>
    </row>
    <row r="25" spans="1:10" x14ac:dyDescent="0.4">
      <c r="A25" s="91"/>
      <c r="B25" s="91"/>
      <c r="C25" s="91"/>
      <c r="D25" s="91"/>
      <c r="E25" s="91"/>
      <c r="F25" s="91"/>
      <c r="G25" s="91"/>
      <c r="H25" s="91"/>
      <c r="I25" s="91"/>
      <c r="J25" s="91"/>
    </row>
    <row r="26" spans="1:10" x14ac:dyDescent="0.4">
      <c r="A26" s="91"/>
      <c r="B26" s="91"/>
      <c r="C26" s="91"/>
      <c r="D26" s="91"/>
      <c r="E26" s="91"/>
      <c r="F26" s="91"/>
      <c r="G26" s="91"/>
      <c r="H26" s="91"/>
      <c r="I26" s="91"/>
      <c r="J26" s="91"/>
    </row>
    <row r="27" spans="1:10" x14ac:dyDescent="0.4">
      <c r="A27" s="91"/>
      <c r="B27" s="91"/>
      <c r="C27" s="91"/>
      <c r="D27" s="91"/>
      <c r="E27" s="91"/>
      <c r="F27" s="91"/>
      <c r="G27" s="91"/>
      <c r="H27" s="91"/>
      <c r="I27" s="91"/>
      <c r="J27" s="91"/>
    </row>
    <row r="28" spans="1:10" x14ac:dyDescent="0.4">
      <c r="A28" s="91"/>
      <c r="B28" s="91"/>
      <c r="C28" s="91"/>
      <c r="D28" s="91"/>
      <c r="E28" s="91"/>
      <c r="F28" s="91"/>
      <c r="G28" s="91"/>
      <c r="H28" s="91"/>
      <c r="I28" s="91"/>
      <c r="J28" s="91"/>
    </row>
    <row r="29" spans="1:10" x14ac:dyDescent="0.4">
      <c r="A29" s="91"/>
      <c r="B29" s="91"/>
      <c r="C29" s="91"/>
      <c r="D29" s="91"/>
      <c r="E29" s="91"/>
      <c r="F29" s="91"/>
      <c r="G29" s="91"/>
      <c r="H29" s="91"/>
      <c r="I29" s="91"/>
      <c r="J29" s="91"/>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B12" sqref="B12"/>
    </sheetView>
  </sheetViews>
  <sheetFormatPr defaultRowHeight="18.75" x14ac:dyDescent="0.4"/>
  <cols>
    <col min="1" max="1" width="14" customWidth="1"/>
    <col min="2" max="2" width="13.25" customWidth="1"/>
    <col min="4" max="4" width="17.125" customWidth="1"/>
    <col min="6" max="6" width="14.25" customWidth="1"/>
    <col min="8" max="8" width="15.625" customWidth="1"/>
  </cols>
  <sheetData>
    <row r="1" spans="1:8" x14ac:dyDescent="0.4">
      <c r="A1" s="26" t="s">
        <v>14</v>
      </c>
      <c r="B1" s="27"/>
      <c r="C1" s="28"/>
      <c r="D1" s="29"/>
      <c r="E1" s="28"/>
      <c r="F1" s="29"/>
      <c r="G1" s="28"/>
      <c r="H1" s="29"/>
    </row>
    <row r="2" spans="1:8" x14ac:dyDescent="0.4">
      <c r="A2" s="30"/>
      <c r="B2" s="28"/>
      <c r="C2" s="28"/>
      <c r="D2" s="29"/>
      <c r="E2" s="28"/>
      <c r="F2" s="29"/>
      <c r="G2" s="28"/>
      <c r="H2" s="29"/>
    </row>
    <row r="3" spans="1:8" x14ac:dyDescent="0.4">
      <c r="A3" s="31" t="s">
        <v>15</v>
      </c>
      <c r="B3" s="31" t="s">
        <v>16</v>
      </c>
      <c r="C3" s="31" t="s">
        <v>17</v>
      </c>
      <c r="D3" s="32" t="s">
        <v>18</v>
      </c>
      <c r="E3" s="31" t="s">
        <v>19</v>
      </c>
      <c r="F3" s="32" t="s">
        <v>18</v>
      </c>
      <c r="G3" s="31" t="s">
        <v>20</v>
      </c>
      <c r="H3" s="32" t="s">
        <v>18</v>
      </c>
    </row>
    <row r="4" spans="1:8" x14ac:dyDescent="0.4">
      <c r="A4" s="33" t="s">
        <v>21</v>
      </c>
      <c r="B4" s="33" t="s">
        <v>22</v>
      </c>
      <c r="C4" s="33"/>
      <c r="D4" s="34"/>
      <c r="E4" s="33"/>
      <c r="F4" s="34"/>
      <c r="G4" s="33"/>
      <c r="H4" s="34"/>
    </row>
    <row r="5" spans="1:8" x14ac:dyDescent="0.4">
      <c r="A5" s="33" t="s">
        <v>21</v>
      </c>
      <c r="B5" s="33" t="s">
        <v>56</v>
      </c>
      <c r="C5" s="33" t="s">
        <v>57</v>
      </c>
      <c r="D5" s="34">
        <v>44513</v>
      </c>
      <c r="E5" s="33"/>
      <c r="F5" s="35"/>
      <c r="G5" s="33"/>
      <c r="H5" s="35"/>
    </row>
    <row r="6" spans="1:8" x14ac:dyDescent="0.4">
      <c r="A6" s="33" t="s">
        <v>21</v>
      </c>
      <c r="B6" s="33" t="s">
        <v>58</v>
      </c>
      <c r="C6" s="33"/>
      <c r="D6" s="35"/>
      <c r="E6" s="33"/>
      <c r="F6" s="35"/>
      <c r="G6" s="33"/>
      <c r="H6" s="35"/>
    </row>
    <row r="7" spans="1:8" x14ac:dyDescent="0.4">
      <c r="A7" s="33" t="s">
        <v>21</v>
      </c>
      <c r="B7" s="33" t="s">
        <v>59</v>
      </c>
      <c r="C7" s="33"/>
      <c r="D7" s="35"/>
      <c r="E7" s="33"/>
      <c r="F7" s="35"/>
      <c r="G7" s="33"/>
      <c r="H7" s="35"/>
    </row>
    <row r="8" spans="1:8" x14ac:dyDescent="0.4">
      <c r="A8" s="33" t="s">
        <v>21</v>
      </c>
      <c r="B8" s="33" t="s">
        <v>60</v>
      </c>
      <c r="C8" s="33"/>
      <c r="D8" s="35"/>
      <c r="E8" s="33"/>
      <c r="F8" s="35"/>
      <c r="G8" s="33"/>
      <c r="H8" s="35"/>
    </row>
    <row r="9" spans="1:8" x14ac:dyDescent="0.4">
      <c r="A9" s="33" t="s">
        <v>21</v>
      </c>
      <c r="B9" s="33" t="s">
        <v>61</v>
      </c>
      <c r="C9" s="33"/>
      <c r="D9" s="35"/>
      <c r="E9" s="33"/>
      <c r="F9" s="35"/>
      <c r="G9" s="33"/>
      <c r="H9" s="35"/>
    </row>
    <row r="10" spans="1:8" x14ac:dyDescent="0.4">
      <c r="A10" s="33" t="s">
        <v>21</v>
      </c>
      <c r="B10" s="33" t="s">
        <v>62</v>
      </c>
      <c r="C10" s="33"/>
      <c r="D10" s="35"/>
      <c r="E10" s="33"/>
      <c r="F10" s="35"/>
      <c r="G10" s="33"/>
      <c r="H10" s="35"/>
    </row>
    <row r="11" spans="1:8" x14ac:dyDescent="0.4">
      <c r="A11" s="33" t="s">
        <v>21</v>
      </c>
      <c r="B11" s="33" t="s">
        <v>63</v>
      </c>
      <c r="C11" s="33"/>
      <c r="D11" s="35"/>
      <c r="E11" s="33"/>
      <c r="F11" s="35"/>
      <c r="G11" s="33"/>
      <c r="H11" s="35"/>
    </row>
    <row r="12" spans="1:8" x14ac:dyDescent="0.4">
      <c r="A12" s="30"/>
      <c r="B12" s="28"/>
      <c r="C12" s="28"/>
      <c r="D12" s="29"/>
      <c r="E12" s="28"/>
      <c r="F12" s="29"/>
      <c r="G12" s="28"/>
      <c r="H12" s="29"/>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GBPJPY検証</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Tsussycom .</cp:lastModifiedBy>
  <dcterms:created xsi:type="dcterms:W3CDTF">2020-09-18T03:10:57Z</dcterms:created>
  <dcterms:modified xsi:type="dcterms:W3CDTF">2021-11-13T17:54:29Z</dcterms:modified>
</cp:coreProperties>
</file>