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FXトレード20240221\CMA　株式会社　チャーマスター\ＣMA受講\入学後\カリキュラム一覧\⑥過去検証を進めよう\検証データ\PB（ピンバー）\"/>
    </mc:Choice>
  </mc:AlternateContent>
  <bookViews>
    <workbookView xWindow="-120" yWindow="-120" windowWidth="29040" windowHeight="1584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7" i="1" l="1"/>
  <c r="K67" i="1"/>
  <c r="L67" i="1"/>
  <c r="M67" i="1"/>
  <c r="G67" i="1" s="1"/>
  <c r="J68" i="1" s="1"/>
  <c r="N67" i="1"/>
  <c r="H67" i="1" s="1"/>
  <c r="K68" i="1" s="1"/>
  <c r="O67" i="1"/>
  <c r="I67" i="1" s="1"/>
  <c r="L68" i="1" s="1"/>
  <c r="H68" i="1"/>
  <c r="I68" i="1"/>
  <c r="L69" i="1" s="1"/>
  <c r="M68" i="1"/>
  <c r="G68" i="1" s="1"/>
  <c r="J69" i="1" s="1"/>
  <c r="N68" i="1"/>
  <c r="O68" i="1"/>
  <c r="G69" i="1"/>
  <c r="J70" i="1" s="1"/>
  <c r="K69" i="1"/>
  <c r="M69" i="1"/>
  <c r="N69" i="1"/>
  <c r="H69" i="1" s="1"/>
  <c r="K70" i="1" s="1"/>
  <c r="O69" i="1"/>
  <c r="I69" i="1" s="1"/>
  <c r="L70" i="1" s="1"/>
  <c r="G70" i="1"/>
  <c r="J71" i="1" s="1"/>
  <c r="M70" i="1"/>
  <c r="N70" i="1"/>
  <c r="H70" i="1" s="1"/>
  <c r="K71" i="1" s="1"/>
  <c r="O70" i="1"/>
  <c r="I70" i="1" s="1"/>
  <c r="L71" i="1" s="1"/>
  <c r="H71" i="1"/>
  <c r="K72" i="1" s="1"/>
  <c r="I71" i="1"/>
  <c r="L72" i="1" s="1"/>
  <c r="M71" i="1"/>
  <c r="G71" i="1" s="1"/>
  <c r="J72" i="1" s="1"/>
  <c r="N71" i="1"/>
  <c r="O71" i="1"/>
  <c r="G72" i="1"/>
  <c r="J73" i="1" s="1"/>
  <c r="H72" i="1"/>
  <c r="K73" i="1" s="1"/>
  <c r="I72" i="1"/>
  <c r="L73" i="1" s="1"/>
  <c r="M72" i="1"/>
  <c r="N72" i="1"/>
  <c r="O72" i="1"/>
  <c r="G73" i="1"/>
  <c r="H73" i="1"/>
  <c r="I73" i="1"/>
  <c r="M73" i="1"/>
  <c r="N73" i="1"/>
  <c r="O73" i="1"/>
  <c r="F75" i="1" l="1"/>
  <c r="D75" i="1"/>
  <c r="D77" i="1" l="1"/>
  <c r="E77" i="1"/>
  <c r="F77" i="1"/>
  <c r="K75" i="1"/>
  <c r="E75" i="1"/>
  <c r="I10" i="1" l="1"/>
  <c r="H10" i="1"/>
  <c r="G10" i="1"/>
  <c r="F76" i="1"/>
  <c r="F78" i="1" s="1"/>
  <c r="E76" i="1"/>
  <c r="E78" i="1" s="1"/>
  <c r="D76" i="1"/>
  <c r="D78" i="1" s="1"/>
  <c r="J11" i="1" l="1"/>
  <c r="M11" i="1" s="1"/>
  <c r="K11" i="1"/>
  <c r="N11" i="1" s="1"/>
  <c r="L11" i="1"/>
  <c r="O11" i="1" s="1"/>
  <c r="G11" i="1" l="1"/>
  <c r="J12" i="1" s="1"/>
  <c r="M12" i="1" s="1"/>
  <c r="I11" i="1"/>
  <c r="L12" i="1" s="1"/>
  <c r="O12" i="1" s="1"/>
  <c r="H11" i="1"/>
  <c r="K12" i="1" s="1"/>
  <c r="N12" i="1" s="1"/>
  <c r="H12" i="1" s="1"/>
  <c r="G12" i="1" l="1"/>
  <c r="J13" i="1" s="1"/>
  <c r="M13" i="1" s="1"/>
  <c r="I12" i="1"/>
  <c r="L13" i="1" l="1"/>
  <c r="O13" i="1" s="1"/>
  <c r="G13" i="1"/>
  <c r="K13" i="1"/>
  <c r="N13" i="1" s="1"/>
  <c r="H13" i="1" l="1"/>
  <c r="K14" i="1" s="1"/>
  <c r="N14" i="1" s="1"/>
  <c r="H14" i="1" s="1"/>
  <c r="I13" i="1"/>
  <c r="L14" i="1" s="1"/>
  <c r="O14" i="1" s="1"/>
  <c r="I14" i="1" s="1"/>
  <c r="J14" i="1"/>
  <c r="M14" i="1" s="1"/>
  <c r="G14" i="1" l="1"/>
  <c r="L15" i="1"/>
  <c r="O15" i="1" s="1"/>
  <c r="I15" i="1" s="1"/>
  <c r="K15" i="1"/>
  <c r="N15" i="1" s="1"/>
  <c r="L16" i="1" l="1"/>
  <c r="O16" i="1" s="1"/>
  <c r="I16" i="1" s="1"/>
  <c r="J15" i="1"/>
  <c r="M15" i="1" s="1"/>
  <c r="H15" i="1"/>
  <c r="G15" i="1" l="1"/>
  <c r="J16" i="1" s="1"/>
  <c r="M16" i="1" s="1"/>
  <c r="G16" i="1" s="1"/>
  <c r="L17" i="1"/>
  <c r="O17" i="1" s="1"/>
  <c r="I17" i="1" s="1"/>
  <c r="K16" i="1"/>
  <c r="N16" i="1" s="1"/>
  <c r="H16" i="1" l="1"/>
  <c r="L18" i="1"/>
  <c r="O18" i="1" s="1"/>
  <c r="I18" i="1" s="1"/>
  <c r="J17" i="1"/>
  <c r="M17" i="1" s="1"/>
  <c r="G17" i="1" s="1"/>
  <c r="K17" i="1" l="1"/>
  <c r="N17" i="1" s="1"/>
  <c r="H17" i="1" s="1"/>
  <c r="K18" i="1" s="1"/>
  <c r="N18" i="1" s="1"/>
  <c r="H18" i="1" s="1"/>
  <c r="J18" i="1"/>
  <c r="M18" i="1" s="1"/>
  <c r="G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s="1"/>
  <c r="O34" i="1" s="1"/>
  <c r="I34" i="1" s="1"/>
  <c r="K33" i="1" l="1"/>
  <c r="N33" i="1" s="1"/>
  <c r="H33" i="1" s="1"/>
  <c r="K34" i="1" s="1"/>
  <c r="N34" i="1" s="1"/>
  <c r="H34" i="1" s="1"/>
  <c r="J33" i="1"/>
  <c r="M33" i="1" s="1"/>
  <c r="G33" i="1" s="1"/>
  <c r="J34" i="1" s="1"/>
  <c r="M34" i="1" s="1"/>
  <c r="G34" i="1" s="1"/>
  <c r="L35" i="1" l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K41" i="1"/>
  <c r="N41" i="1" s="1"/>
  <c r="H41" i="1" s="1"/>
  <c r="J41" i="1"/>
  <c r="M41" i="1" s="1"/>
  <c r="G41" i="1" s="1"/>
  <c r="J42" i="1" l="1"/>
  <c r="M42" i="1" s="1"/>
  <c r="G42" i="1" s="1"/>
  <c r="K42" i="1"/>
  <c r="N42" i="1" s="1"/>
  <c r="H42" i="1" s="1"/>
  <c r="L44" i="1"/>
  <c r="O44" i="1" s="1"/>
  <c r="I44" i="1" s="1"/>
  <c r="L43" i="1" l="1"/>
  <c r="O43" i="1" s="1"/>
  <c r="I43" i="1" s="1"/>
  <c r="L45" i="1" s="1"/>
  <c r="O45" i="1" s="1"/>
  <c r="I45" i="1" s="1"/>
  <c r="L46" i="1" s="1"/>
  <c r="O46" i="1" s="1"/>
  <c r="I46" i="1" s="1"/>
  <c r="K44" i="1"/>
  <c r="N44" i="1" s="1"/>
  <c r="H44" i="1" s="1"/>
  <c r="J44" i="1"/>
  <c r="M44" i="1" s="1"/>
  <c r="G44" i="1" s="1"/>
  <c r="K43" i="1" l="1"/>
  <c r="N43" i="1" s="1"/>
  <c r="H43" i="1" s="1"/>
  <c r="K45" i="1" s="1"/>
  <c r="N45" i="1" s="1"/>
  <c r="H45" i="1" s="1"/>
  <c r="J43" i="1"/>
  <c r="M43" i="1" s="1"/>
  <c r="G43" i="1" s="1"/>
  <c r="L47" i="1"/>
  <c r="O47" i="1" s="1"/>
  <c r="I47" i="1" s="1"/>
  <c r="J45" i="1" l="1"/>
  <c r="M45" i="1" s="1"/>
  <c r="G45" i="1" s="1"/>
  <c r="K46" i="1"/>
  <c r="N46" i="1" s="1"/>
  <c r="H46" i="1" s="1"/>
  <c r="K47" i="1" s="1"/>
  <c r="N47" i="1" s="1"/>
  <c r="H47" i="1" s="1"/>
  <c r="L48" i="1"/>
  <c r="O48" i="1" s="1"/>
  <c r="I48" i="1" s="1"/>
  <c r="J46" i="1" l="1"/>
  <c r="M46" i="1" s="1"/>
  <c r="G46" i="1" s="1"/>
  <c r="K48" i="1"/>
  <c r="N48" i="1" s="1"/>
  <c r="H48" i="1" s="1"/>
  <c r="K49" i="1" s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H58" i="1" s="1"/>
  <c r="L58" i="1"/>
  <c r="O58" i="1" s="1"/>
  <c r="I58" i="1" s="1"/>
  <c r="J56" i="1" l="1"/>
  <c r="M56" i="1" s="1"/>
  <c r="G56" i="1" s="1"/>
  <c r="K59" i="1"/>
  <c r="N59" i="1" s="1"/>
  <c r="H59" i="1" s="1"/>
  <c r="K60" i="1" s="1"/>
  <c r="N60" i="1" s="1"/>
  <c r="H60" i="1" s="1"/>
  <c r="K61" i="1" s="1"/>
  <c r="N61" i="1" s="1"/>
  <c r="H61" i="1" s="1"/>
  <c r="L59" i="1"/>
  <c r="O59" i="1" s="1"/>
  <c r="I59" i="1" s="1"/>
  <c r="L60" i="1" s="1"/>
  <c r="O60" i="1" s="1"/>
  <c r="I60" i="1" s="1"/>
  <c r="L61" i="1" l="1"/>
  <c r="O61" i="1" s="1"/>
  <c r="I61" i="1"/>
  <c r="K62" i="1"/>
  <c r="N62" i="1" s="1"/>
  <c r="H62" i="1"/>
  <c r="J57" i="1"/>
  <c r="M57" i="1" s="1"/>
  <c r="G57" i="1" s="1"/>
  <c r="N74" i="1"/>
  <c r="O74" i="1"/>
  <c r="L62" i="1" l="1"/>
  <c r="O62" i="1" s="1"/>
  <c r="I62" i="1" s="1"/>
  <c r="K63" i="1"/>
  <c r="N63" i="1" s="1"/>
  <c r="H63" i="1"/>
  <c r="H74" i="1"/>
  <c r="I74" i="1"/>
  <c r="J58" i="1"/>
  <c r="M58" i="1" s="1"/>
  <c r="G58" i="1" s="1"/>
  <c r="L63" i="1" l="1"/>
  <c r="O63" i="1" s="1"/>
  <c r="I63" i="1"/>
  <c r="L64" i="1" s="1"/>
  <c r="O64" i="1" s="1"/>
  <c r="I64" i="1" s="1"/>
  <c r="L65" i="1" s="1"/>
  <c r="O65" i="1" s="1"/>
  <c r="I65" i="1" s="1"/>
  <c r="L66" i="1" s="1"/>
  <c r="O66" i="1" s="1"/>
  <c r="I66" i="1" s="1"/>
  <c r="K64" i="1"/>
  <c r="N64" i="1" s="1"/>
  <c r="H64" i="1" s="1"/>
  <c r="K65" i="1" s="1"/>
  <c r="N65" i="1" s="1"/>
  <c r="H65" i="1" s="1"/>
  <c r="K66" i="1" s="1"/>
  <c r="N66" i="1" s="1"/>
  <c r="H66" i="1" s="1"/>
  <c r="O75" i="1"/>
  <c r="I75" i="1" s="1"/>
  <c r="I77" i="1" s="1"/>
  <c r="L77" i="1" s="1"/>
  <c r="J59" i="1"/>
  <c r="M59" i="1" s="1"/>
  <c r="G59" i="1" s="1"/>
  <c r="J60" i="1" s="1"/>
  <c r="M60" i="1" s="1"/>
  <c r="G60" i="1" s="1"/>
  <c r="J61" i="1" s="1"/>
  <c r="M61" i="1" s="1"/>
  <c r="G61" i="1" s="1"/>
  <c r="J62" i="1" s="1"/>
  <c r="M62" i="1" s="1"/>
  <c r="G62" i="1" s="1"/>
  <c r="J63" i="1" l="1"/>
  <c r="M63" i="1" s="1"/>
  <c r="G63" i="1"/>
  <c r="N75" i="1"/>
  <c r="H75" i="1" s="1"/>
  <c r="H77" i="1" s="1"/>
  <c r="K77" i="1" s="1"/>
  <c r="M74" i="1"/>
  <c r="J64" i="1" l="1"/>
  <c r="M64" i="1" s="1"/>
  <c r="G64" i="1"/>
  <c r="G74" i="1"/>
  <c r="J65" i="1" l="1"/>
  <c r="M65" i="1" s="1"/>
  <c r="G65" i="1"/>
  <c r="J66" i="1" s="1"/>
  <c r="M66" i="1" s="1"/>
  <c r="G66" i="1" s="1"/>
  <c r="M75" i="1" l="1"/>
  <c r="G75" i="1" s="1"/>
  <c r="G77" i="1" s="1"/>
  <c r="J77" i="1" s="1"/>
</calcChain>
</file>

<file path=xl/sharedStrings.xml><?xml version="1.0" encoding="utf-8"?>
<sst xmlns="http://schemas.openxmlformats.org/spreadsheetml/2006/main" count="63" uniqueCount="50">
  <si>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</si>
  <si>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</si>
  <si>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</si>
  <si>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</si>
  <si>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</si>
  <si>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</si>
  <si>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</si>
  <si>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</si>
  <si>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</si>
  <si>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</si>
  <si>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</si>
  <si>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</si>
  <si>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</si>
  <si>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</si>
  <si>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</si>
  <si>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</si>
  <si>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</si>
  <si>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</si>
  <si>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</si>
  <si>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</si>
  <si>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</si>
  <si>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</si>
  <si>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</si>
  <si>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</si>
  <si>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</si>
  <si>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</si>
  <si>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</si>
  <si>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</si>
  <si>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</si>
  <si>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</si>
  <si>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</si>
  <si>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</si>
  <si>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</si>
  <si>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</si>
  <si>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</si>
  <si>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</si>
  <si>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</si>
  <si>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</si>
  <si>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青色で塗りつぶしたところはフィボナッチターゲット３までとれている）</t>
    <phoneticPr fontId="1"/>
  </si>
  <si>
    <t>1-1</t>
    <phoneticPr fontId="1"/>
  </si>
  <si>
    <t>1-2</t>
    <phoneticPr fontId="1"/>
  </si>
  <si>
    <t>6</t>
    <phoneticPr fontId="1"/>
  </si>
  <si>
    <t>8</t>
    <phoneticPr fontId="1"/>
  </si>
  <si>
    <t>14</t>
    <phoneticPr fontId="1"/>
  </si>
  <si>
    <t>SMA2本の間隔が近い</t>
    <rPh sb="4" eb="5">
      <t>ホン</t>
    </rPh>
    <rPh sb="6" eb="8">
      <t>カンカク</t>
    </rPh>
    <rPh sb="9" eb="10">
      <t>チカ</t>
    </rPh>
    <phoneticPr fontId="1"/>
  </si>
  <si>
    <t>25-1</t>
    <phoneticPr fontId="1"/>
  </si>
  <si>
    <t>25-2</t>
    <phoneticPr fontId="1"/>
  </si>
  <si>
    <t>トレンドフォロー、レジサポ</t>
    <phoneticPr fontId="1"/>
  </si>
  <si>
    <t xml:space="preserve">戻りの無い相場近くなったらトレンド転換が近いかもと考え、エントリーを控える
レンジ、2本のSMAが入れ替わりが頻繁の時は見送ったほうがいいかも
</t>
    <rPh sb="0" eb="1">
      <t>モド</t>
    </rPh>
    <rPh sb="3" eb="4">
      <t>ナ</t>
    </rPh>
    <rPh sb="5" eb="7">
      <t>ソウバ</t>
    </rPh>
    <rPh sb="7" eb="8">
      <t>チカ</t>
    </rPh>
    <rPh sb="17" eb="19">
      <t>テンカン</t>
    </rPh>
    <rPh sb="20" eb="21">
      <t>チカ</t>
    </rPh>
    <rPh sb="25" eb="26">
      <t>カンガ</t>
    </rPh>
    <rPh sb="34" eb="35">
      <t>ヒカ</t>
    </rPh>
    <rPh sb="43" eb="44">
      <t>ホン</t>
    </rPh>
    <rPh sb="49" eb="50">
      <t>イ</t>
    </rPh>
    <rPh sb="51" eb="52">
      <t>カ</t>
    </rPh>
    <rPh sb="55" eb="57">
      <t>ヒンパン</t>
    </rPh>
    <rPh sb="58" eb="59">
      <t>トキ</t>
    </rPh>
    <rPh sb="60" eb="62">
      <t>ミオク</t>
    </rPh>
    <phoneticPr fontId="1"/>
  </si>
  <si>
    <t>ピンバーが出ない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</si>
</sst>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3" xfId="0" applyNumberFormat="1" applyFont="1" applyBorder="1">
      <alignment vertical="center"/>
    </xf>
    <xf numFmtId="0" fontId="11" fillId="0" borderId="4" xfId="0" applyNumberFormat="1" applyFont="1" applyBorder="1">
      <alignment vertical="center"/>
    </xf>
    <xf numFmtId="0" fontId="11" fillId="0" borderId="5" xfId="0" applyNumberFormat="1" applyFont="1" applyBorder="1">
      <alignment vertical="center"/>
    </xf>
    <xf numFmtId="0" fontId="11" fillId="0" borderId="8" xfId="0" applyNumberFormat="1" applyFont="1" applyBorder="1">
      <alignment vertical="center"/>
    </xf>
    <xf numFmtId="0" fontId="11" fillId="0" borderId="0" xfId="0" applyNumberFormat="1" applyFont="1" applyBorder="1">
      <alignment vertical="center"/>
    </xf>
    <xf numFmtId="0" fontId="11" fillId="0" borderId="9" xfId="0" applyNumberFormat="1" applyFont="1" applyBorder="1">
      <alignment vertical="center"/>
    </xf>
    <xf numFmtId="0" fontId="11" fillId="0" borderId="0" xfId="0" applyNumberFormat="1" applyFont="1" applyFill="1" applyBorder="1">
      <alignment vertical="center"/>
    </xf>
    <xf numFmtId="0" fontId="11" fillId="0" borderId="6" xfId="0" applyNumberFormat="1" applyFont="1" applyBorder="1">
      <alignment vertical="center"/>
    </xf>
    <xf numFmtId="0" fontId="11" fillId="0" borderId="1" xfId="0" applyNumberFormat="1" applyFont="1" applyBorder="1">
      <alignment vertical="center"/>
    </xf>
    <xf numFmtId="0" fontId="11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2" fillId="0" borderId="13" xfId="1" applyFont="1" applyFill="1" applyBorder="1">
      <alignment vertical="center"/>
    </xf>
    <xf numFmtId="0" fontId="12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1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49" fontId="13" fillId="0" borderId="0" xfId="2" applyNumberFormat="1" applyFont="1" applyAlignment="1">
      <alignment horizontal="center" vertical="center"/>
    </xf>
    <xf numFmtId="0" fontId="11" fillId="4" borderId="9" xfId="0" applyNumberFormat="1" applyFont="1" applyFill="1" applyBorder="1">
      <alignment vertical="center"/>
    </xf>
    <xf numFmtId="0" fontId="11" fillId="5" borderId="9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0</xdr:row>
      <xdr:rowOff>0</xdr:rowOff>
    </xdr:from>
    <xdr:to>
      <xdr:col>27</xdr:col>
      <xdr:colOff>272838</xdr:colOff>
      <xdr:row>40</xdr:row>
      <xdr:rowOff>100094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3" y="0"/>
          <a:ext cx="16298650" cy="724384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27</xdr:col>
      <xdr:colOff>268524</xdr:colOff>
      <xdr:row>82</xdr:row>
      <xdr:rowOff>98177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063" y="7500938"/>
          <a:ext cx="16294336" cy="724192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27</xdr:col>
      <xdr:colOff>268524</xdr:colOff>
      <xdr:row>127</xdr:row>
      <xdr:rowOff>98177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0063" y="15537656"/>
          <a:ext cx="16294336" cy="724192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27</xdr:col>
      <xdr:colOff>268524</xdr:colOff>
      <xdr:row>171</xdr:row>
      <xdr:rowOff>98177</xdr:rowOff>
    </xdr:to>
    <xdr:pic>
      <xdr:nvPicPr>
        <xdr:cNvPr id="28" name="図 2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00063" y="23395781"/>
          <a:ext cx="16294336" cy="724192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175</xdr:row>
      <xdr:rowOff>0</xdr:rowOff>
    </xdr:from>
    <xdr:to>
      <xdr:col>27</xdr:col>
      <xdr:colOff>268524</xdr:colOff>
      <xdr:row>215</xdr:row>
      <xdr:rowOff>98177</xdr:rowOff>
    </xdr:to>
    <xdr:pic>
      <xdr:nvPicPr>
        <xdr:cNvPr id="29" name="図 28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00063" y="31253906"/>
          <a:ext cx="16294336" cy="724192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219</xdr:row>
      <xdr:rowOff>0</xdr:rowOff>
    </xdr:from>
    <xdr:to>
      <xdr:col>27</xdr:col>
      <xdr:colOff>272838</xdr:colOff>
      <xdr:row>259</xdr:row>
      <xdr:rowOff>100094</xdr:rowOff>
    </xdr:to>
    <xdr:pic>
      <xdr:nvPicPr>
        <xdr:cNvPr id="30" name="図 29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0063" y="39112031"/>
          <a:ext cx="16298650" cy="724384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261</xdr:row>
      <xdr:rowOff>0</xdr:rowOff>
    </xdr:from>
    <xdr:to>
      <xdr:col>27</xdr:col>
      <xdr:colOff>268524</xdr:colOff>
      <xdr:row>301</xdr:row>
      <xdr:rowOff>98177</xdr:rowOff>
    </xdr:to>
    <xdr:pic>
      <xdr:nvPicPr>
        <xdr:cNvPr id="31" name="図 30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00063" y="46612969"/>
          <a:ext cx="16294336" cy="72419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tabSelected="1" zoomScaleNormal="100" workbookViewId="0">
      <pane xSplit="1" ySplit="10" topLeftCell="B11" activePane="bottomRight" state="frozen"/>
      <selection pane="topRight" activeCell="B1" sqref="B1"/>
      <selection pane="bottomLeft" activeCell="A9" sqref="A9"/>
      <selection pane="bottomRight" activeCell="Q37" sqref="Q37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24</v>
      </c>
    </row>
    <row r="3" spans="1:18" x14ac:dyDescent="0.4">
      <c r="A3" s="1" t="s">
        <v>11</v>
      </c>
      <c r="C3" s="29">
        <v>100000</v>
      </c>
    </row>
    <row r="4" spans="1:18" x14ac:dyDescent="0.4">
      <c r="A4" s="1" t="s">
        <v>12</v>
      </c>
      <c r="C4" s="29" t="s">
        <v>14</v>
      </c>
    </row>
    <row r="5" spans="1:18" x14ac:dyDescent="0.4">
      <c r="A5" s="1"/>
      <c r="C5" s="29" t="s">
        <v>47</v>
      </c>
    </row>
    <row r="6" spans="1:18" x14ac:dyDescent="0.4">
      <c r="A6" s="1" t="s">
        <v>13</v>
      </c>
      <c r="C6" s="29" t="s">
        <v>36</v>
      </c>
    </row>
    <row r="7" spans="1:18" ht="19.5" thickBot="1" x14ac:dyDescent="0.45">
      <c r="A7" s="1"/>
      <c r="C7" s="29"/>
      <c r="G7" t="s">
        <v>38</v>
      </c>
    </row>
    <row r="8" spans="1:18" ht="19.5" thickBot="1" x14ac:dyDescent="0.45">
      <c r="A8" s="24" t="s">
        <v>0</v>
      </c>
      <c r="B8" s="24" t="s">
        <v>1</v>
      </c>
      <c r="C8" s="24" t="s">
        <v>1</v>
      </c>
      <c r="D8" s="48" t="s">
        <v>27</v>
      </c>
      <c r="E8" s="25"/>
      <c r="F8" s="26"/>
      <c r="G8" s="86" t="s">
        <v>3</v>
      </c>
      <c r="H8" s="87"/>
      <c r="I8" s="93"/>
      <c r="J8" s="86" t="s">
        <v>25</v>
      </c>
      <c r="K8" s="87"/>
      <c r="L8" s="93"/>
      <c r="M8" s="86" t="s">
        <v>26</v>
      </c>
      <c r="N8" s="87"/>
      <c r="O8" s="93"/>
    </row>
    <row r="9" spans="1:18" ht="19.5" thickBot="1" x14ac:dyDescent="0.45">
      <c r="A9" s="27"/>
      <c r="B9" s="27" t="s">
        <v>2</v>
      </c>
      <c r="C9" s="63" t="s">
        <v>31</v>
      </c>
      <c r="D9" s="13">
        <v>1.27</v>
      </c>
      <c r="E9" s="14">
        <v>1.5</v>
      </c>
      <c r="F9" s="15">
        <v>2</v>
      </c>
      <c r="G9" s="13">
        <v>1.27</v>
      </c>
      <c r="H9" s="14">
        <v>1.5</v>
      </c>
      <c r="I9" s="15">
        <v>2</v>
      </c>
      <c r="J9" s="13">
        <v>1.27</v>
      </c>
      <c r="K9" s="14">
        <v>1.5</v>
      </c>
      <c r="L9" s="15">
        <v>2</v>
      </c>
      <c r="M9" s="13">
        <v>1.27</v>
      </c>
      <c r="N9" s="14">
        <v>1.5</v>
      </c>
      <c r="O9" s="15">
        <v>2</v>
      </c>
    </row>
    <row r="10" spans="1:18" ht="19.5" thickBot="1" x14ac:dyDescent="0.45">
      <c r="A10" s="28" t="s">
        <v>10</v>
      </c>
      <c r="B10" s="12"/>
      <c r="C10" s="49"/>
      <c r="D10" s="17"/>
      <c r="E10" s="16"/>
      <c r="F10" s="18"/>
      <c r="G10" s="19">
        <f>C3</f>
        <v>100000</v>
      </c>
      <c r="H10" s="20">
        <f>C3</f>
        <v>100000</v>
      </c>
      <c r="I10" s="21">
        <f>C3</f>
        <v>100000</v>
      </c>
      <c r="J10" s="90" t="s">
        <v>25</v>
      </c>
      <c r="K10" s="91"/>
      <c r="L10" s="92"/>
      <c r="M10" s="90"/>
      <c r="N10" s="91"/>
      <c r="O10" s="92"/>
    </row>
    <row r="11" spans="1:18" x14ac:dyDescent="0.4">
      <c r="A11" s="9">
        <v>1</v>
      </c>
      <c r="B11" s="23">
        <v>40269</v>
      </c>
      <c r="C11" s="50">
        <v>1</v>
      </c>
      <c r="D11" s="53">
        <v>-1</v>
      </c>
      <c r="E11" s="54">
        <v>-1</v>
      </c>
      <c r="F11" s="55">
        <v>-1</v>
      </c>
      <c r="G11" s="22">
        <f>IF(D11="","",G10+M11)</f>
        <v>97000</v>
      </c>
      <c r="H11" s="22">
        <f t="shared" ref="H11" si="0">IF(E11="","",H10+N11)</f>
        <v>97000</v>
      </c>
      <c r="I11" s="22">
        <f t="shared" ref="I11" si="1">IF(F11="","",I10+O11)</f>
        <v>97000</v>
      </c>
      <c r="J11" s="41">
        <f>IF(G10="","",G10*0.03)</f>
        <v>3000</v>
      </c>
      <c r="K11" s="42">
        <f>IF(H10="","",H10*0.03)</f>
        <v>3000</v>
      </c>
      <c r="L11" s="43">
        <f>IF(I10="","",I10*0.03)</f>
        <v>3000</v>
      </c>
      <c r="M11" s="41">
        <f>IF(D11="","",J11*D11)</f>
        <v>-3000</v>
      </c>
      <c r="N11" s="42">
        <f>IF(E11="","",K11*E11)</f>
        <v>-3000</v>
      </c>
      <c r="O11" s="43">
        <f>IF(F11="","",L11*F11)</f>
        <v>-3000</v>
      </c>
      <c r="P11" s="40"/>
      <c r="Q11" s="40"/>
      <c r="R11" s="40"/>
    </row>
    <row r="12" spans="1:18" x14ac:dyDescent="0.4">
      <c r="A12" s="9">
        <v>2</v>
      </c>
      <c r="B12" s="5">
        <v>40296</v>
      </c>
      <c r="C12" s="47">
        <v>2</v>
      </c>
      <c r="D12" s="56">
        <v>-1</v>
      </c>
      <c r="E12" s="57">
        <v>-1</v>
      </c>
      <c r="F12" s="58">
        <v>-1</v>
      </c>
      <c r="G12" s="22">
        <f t="shared" ref="G12:G42" si="2">IF(D12="","",G11+M12)</f>
        <v>94090</v>
      </c>
      <c r="H12" s="22">
        <f t="shared" ref="H12:H42" si="3">IF(E12="","",H11+N12)</f>
        <v>94090</v>
      </c>
      <c r="I12" s="22">
        <f t="shared" ref="I12:I42" si="4">IF(F12="","",I11+O12)</f>
        <v>94090</v>
      </c>
      <c r="J12" s="44">
        <f t="shared" ref="J12:J14" si="5">IF(G11="","",G11*0.03)</f>
        <v>2910</v>
      </c>
      <c r="K12" s="45">
        <f t="shared" ref="K12:K14" si="6">IF(H11="","",H11*0.03)</f>
        <v>2910</v>
      </c>
      <c r="L12" s="46">
        <f t="shared" ref="L12:L14" si="7">IF(I11="","",I11*0.03)</f>
        <v>2910</v>
      </c>
      <c r="M12" s="44">
        <f t="shared" ref="M12:M14" si="8">IF(D12="","",J12*D12)</f>
        <v>-2910</v>
      </c>
      <c r="N12" s="45">
        <f t="shared" ref="N12:N14" si="9">IF(E12="","",K12*E12)</f>
        <v>-2910</v>
      </c>
      <c r="O12" s="46">
        <f t="shared" ref="O12:O14" si="10">IF(F12="","",L12*F12)</f>
        <v>-2910</v>
      </c>
      <c r="P12" s="40"/>
      <c r="Q12" s="40"/>
      <c r="R12" s="40"/>
    </row>
    <row r="13" spans="1:18" x14ac:dyDescent="0.4">
      <c r="A13" s="9">
        <v>3</v>
      </c>
      <c r="B13" s="5">
        <v>40387</v>
      </c>
      <c r="C13" s="47">
        <v>1</v>
      </c>
      <c r="D13" s="56">
        <v>-1</v>
      </c>
      <c r="E13" s="57">
        <v>-1</v>
      </c>
      <c r="F13" s="58">
        <v>-1</v>
      </c>
      <c r="G13" s="22">
        <f t="shared" si="2"/>
        <v>91267.3</v>
      </c>
      <c r="H13" s="22">
        <f t="shared" si="3"/>
        <v>91267.3</v>
      </c>
      <c r="I13" s="22">
        <f t="shared" si="4"/>
        <v>91267.3</v>
      </c>
      <c r="J13" s="44">
        <f t="shared" si="5"/>
        <v>2822.7</v>
      </c>
      <c r="K13" s="45">
        <f t="shared" si="6"/>
        <v>2822.7</v>
      </c>
      <c r="L13" s="46">
        <f t="shared" si="7"/>
        <v>2822.7</v>
      </c>
      <c r="M13" s="44">
        <f t="shared" si="8"/>
        <v>-2822.7</v>
      </c>
      <c r="N13" s="45">
        <f t="shared" si="9"/>
        <v>-2822.7</v>
      </c>
      <c r="O13" s="46">
        <f t="shared" si="10"/>
        <v>-2822.7</v>
      </c>
      <c r="P13" s="40"/>
      <c r="Q13" s="40"/>
      <c r="R13" s="40"/>
    </row>
    <row r="14" spans="1:18" x14ac:dyDescent="0.4">
      <c r="A14" s="9">
        <v>4</v>
      </c>
      <c r="B14" s="5">
        <v>40448</v>
      </c>
      <c r="C14" s="47">
        <v>1</v>
      </c>
      <c r="D14" s="56">
        <v>-1</v>
      </c>
      <c r="E14" s="57">
        <v>-1</v>
      </c>
      <c r="F14" s="58">
        <v>-1</v>
      </c>
      <c r="G14" s="22">
        <f t="shared" si="2"/>
        <v>88529.281000000003</v>
      </c>
      <c r="H14" s="22">
        <f t="shared" si="3"/>
        <v>88529.281000000003</v>
      </c>
      <c r="I14" s="22">
        <f t="shared" si="4"/>
        <v>88529.281000000003</v>
      </c>
      <c r="J14" s="44">
        <f t="shared" si="5"/>
        <v>2738.0189999999998</v>
      </c>
      <c r="K14" s="45">
        <f t="shared" si="6"/>
        <v>2738.0189999999998</v>
      </c>
      <c r="L14" s="46">
        <f t="shared" si="7"/>
        <v>2738.0189999999998</v>
      </c>
      <c r="M14" s="44">
        <f t="shared" si="8"/>
        <v>-2738.0189999999998</v>
      </c>
      <c r="N14" s="45">
        <f t="shared" si="9"/>
        <v>-2738.0189999999998</v>
      </c>
      <c r="O14" s="46">
        <f t="shared" si="10"/>
        <v>-2738.0189999999998</v>
      </c>
      <c r="P14" s="40"/>
      <c r="Q14" s="40"/>
      <c r="R14" s="40"/>
    </row>
    <row r="15" spans="1:18" x14ac:dyDescent="0.4">
      <c r="A15" s="9">
        <v>5</v>
      </c>
      <c r="B15" s="5">
        <v>40451</v>
      </c>
      <c r="C15" s="47">
        <v>1</v>
      </c>
      <c r="D15" s="56">
        <v>1.27</v>
      </c>
      <c r="E15" s="57">
        <v>1.5</v>
      </c>
      <c r="F15" s="84">
        <v>2</v>
      </c>
      <c r="G15" s="22">
        <f t="shared" si="2"/>
        <v>91902.246606100001</v>
      </c>
      <c r="H15" s="22">
        <f t="shared" si="3"/>
        <v>92513.098645000005</v>
      </c>
      <c r="I15" s="22">
        <f t="shared" si="4"/>
        <v>93841.037859999997</v>
      </c>
      <c r="J15" s="44">
        <f t="shared" ref="J15:J59" si="11">IF(G14="","",G14*0.03)</f>
        <v>2655.8784300000002</v>
      </c>
      <c r="K15" s="45">
        <f t="shared" ref="K15:K59" si="12">IF(H14="","",H14*0.03)</f>
        <v>2655.8784300000002</v>
      </c>
      <c r="L15" s="46">
        <f t="shared" ref="L15:L59" si="13">IF(I14="","",I14*0.03)</f>
        <v>2655.8784300000002</v>
      </c>
      <c r="M15" s="44">
        <f t="shared" ref="M15:M74" si="14">IF(D15="","",J15*D15)</f>
        <v>3372.9656061000005</v>
      </c>
      <c r="N15" s="45">
        <f t="shared" ref="N15:N74" si="15">IF(E15="","",K15*E15)</f>
        <v>3983.8176450000001</v>
      </c>
      <c r="O15" s="46">
        <f t="shared" ref="O15:O74" si="16">IF(F15="","",L15*F15)</f>
        <v>5311.7568600000004</v>
      </c>
      <c r="P15" s="40"/>
      <c r="Q15" s="40"/>
      <c r="R15" s="40"/>
    </row>
    <row r="16" spans="1:18" x14ac:dyDescent="0.4">
      <c r="A16" s="9">
        <v>6</v>
      </c>
      <c r="B16" s="5">
        <v>40457</v>
      </c>
      <c r="C16" s="47">
        <v>1</v>
      </c>
      <c r="D16" s="56">
        <v>1.27</v>
      </c>
      <c r="E16" s="57">
        <v>1.5</v>
      </c>
      <c r="F16" s="58">
        <v>-1</v>
      </c>
      <c r="G16" s="22">
        <f t="shared" si="2"/>
        <v>95403.722201792407</v>
      </c>
      <c r="H16" s="22">
        <f t="shared" si="3"/>
        <v>96676.188084025009</v>
      </c>
      <c r="I16" s="22">
        <f t="shared" si="4"/>
        <v>91025.806724199996</v>
      </c>
      <c r="J16" s="44">
        <f t="shared" si="11"/>
        <v>2757.067398183</v>
      </c>
      <c r="K16" s="45">
        <f t="shared" si="12"/>
        <v>2775.3929593500002</v>
      </c>
      <c r="L16" s="46">
        <f t="shared" si="13"/>
        <v>2815.2311357999997</v>
      </c>
      <c r="M16" s="44">
        <f t="shared" si="14"/>
        <v>3501.47559569241</v>
      </c>
      <c r="N16" s="45">
        <f t="shared" si="15"/>
        <v>4163.0894390250005</v>
      </c>
      <c r="O16" s="46">
        <f t="shared" si="16"/>
        <v>-2815.2311357999997</v>
      </c>
      <c r="P16" s="40"/>
      <c r="Q16" s="40"/>
      <c r="R16" s="40"/>
    </row>
    <row r="17" spans="1:18" x14ac:dyDescent="0.4">
      <c r="A17" s="9">
        <v>7</v>
      </c>
      <c r="B17" s="5">
        <v>40498</v>
      </c>
      <c r="C17" s="47">
        <v>2</v>
      </c>
      <c r="D17" s="56">
        <v>1.25</v>
      </c>
      <c r="E17" s="57">
        <v>1.5</v>
      </c>
      <c r="F17" s="58">
        <v>-1</v>
      </c>
      <c r="G17" s="22">
        <f t="shared" ref="G17:G19" si="17">IF(D17="","",G16+M17)</f>
        <v>98981.361784359615</v>
      </c>
      <c r="H17" s="22">
        <f t="shared" ref="H17:H19" si="18">IF(E17="","",H16+N17)</f>
        <v>101026.61654780613</v>
      </c>
      <c r="I17" s="22">
        <f t="shared" ref="I17:I19" si="19">IF(F17="","",I16+O17)</f>
        <v>88295.032522473994</v>
      </c>
      <c r="J17" s="44">
        <f t="shared" si="11"/>
        <v>2862.1116660537723</v>
      </c>
      <c r="K17" s="45">
        <f t="shared" si="12"/>
        <v>2900.2856425207501</v>
      </c>
      <c r="L17" s="46">
        <f t="shared" si="13"/>
        <v>2730.7742017259998</v>
      </c>
      <c r="M17" s="44">
        <f t="shared" si="14"/>
        <v>3577.6395825672153</v>
      </c>
      <c r="N17" s="45">
        <f t="shared" si="15"/>
        <v>4350.4284637811252</v>
      </c>
      <c r="O17" s="46">
        <f t="shared" si="16"/>
        <v>-2730.7742017259998</v>
      </c>
      <c r="P17" s="40"/>
      <c r="Q17" s="40"/>
      <c r="R17" s="40"/>
    </row>
    <row r="18" spans="1:18" x14ac:dyDescent="0.4">
      <c r="A18" s="9">
        <v>8</v>
      </c>
      <c r="B18" s="5">
        <v>40554</v>
      </c>
      <c r="C18" s="47">
        <v>2</v>
      </c>
      <c r="D18" s="56">
        <v>-1</v>
      </c>
      <c r="E18" s="57">
        <v>-1</v>
      </c>
      <c r="F18" s="58">
        <v>-1</v>
      </c>
      <c r="G18" s="22">
        <f t="shared" si="17"/>
        <v>96011.920930828826</v>
      </c>
      <c r="H18" s="22">
        <f t="shared" si="18"/>
        <v>97995.818051371942</v>
      </c>
      <c r="I18" s="22">
        <f t="shared" si="19"/>
        <v>85646.18154679978</v>
      </c>
      <c r="J18" s="44">
        <f t="shared" si="11"/>
        <v>2969.4408535307884</v>
      </c>
      <c r="K18" s="45">
        <f t="shared" si="12"/>
        <v>3030.798496434184</v>
      </c>
      <c r="L18" s="46">
        <f t="shared" si="13"/>
        <v>2648.8509756742196</v>
      </c>
      <c r="M18" s="44">
        <f t="shared" si="14"/>
        <v>-2969.4408535307884</v>
      </c>
      <c r="N18" s="45">
        <f t="shared" si="15"/>
        <v>-3030.798496434184</v>
      </c>
      <c r="O18" s="46">
        <f t="shared" si="16"/>
        <v>-2648.8509756742196</v>
      </c>
      <c r="P18" s="40"/>
      <c r="Q18" s="40"/>
      <c r="R18" s="40"/>
    </row>
    <row r="19" spans="1:18" x14ac:dyDescent="0.4">
      <c r="A19" s="9">
        <v>9</v>
      </c>
      <c r="B19" s="5">
        <v>40603</v>
      </c>
      <c r="C19" s="47">
        <v>1</v>
      </c>
      <c r="D19" s="56">
        <v>-1</v>
      </c>
      <c r="E19" s="57">
        <v>-1</v>
      </c>
      <c r="F19" s="58">
        <v>-1</v>
      </c>
      <c r="G19" s="22">
        <f t="shared" si="17"/>
        <v>93131.56330290396</v>
      </c>
      <c r="H19" s="22">
        <f t="shared" si="18"/>
        <v>95055.943509830788</v>
      </c>
      <c r="I19" s="22">
        <f t="shared" si="19"/>
        <v>83076.79610039579</v>
      </c>
      <c r="J19" s="44">
        <f t="shared" si="11"/>
        <v>2880.3576279248646</v>
      </c>
      <c r="K19" s="45">
        <f t="shared" si="12"/>
        <v>2939.8745415411581</v>
      </c>
      <c r="L19" s="46">
        <f t="shared" si="13"/>
        <v>2569.3854464039932</v>
      </c>
      <c r="M19" s="44">
        <f t="shared" si="14"/>
        <v>-2880.3576279248646</v>
      </c>
      <c r="N19" s="45">
        <f t="shared" si="15"/>
        <v>-2939.8745415411581</v>
      </c>
      <c r="O19" s="46">
        <f t="shared" si="16"/>
        <v>-2569.3854464039932</v>
      </c>
      <c r="P19" s="40"/>
      <c r="Q19" s="40"/>
      <c r="R19" s="40"/>
    </row>
    <row r="20" spans="1:18" x14ac:dyDescent="0.4">
      <c r="A20" s="9">
        <v>10</v>
      </c>
      <c r="B20" s="5">
        <v>40645</v>
      </c>
      <c r="C20" s="47">
        <v>1</v>
      </c>
      <c r="D20" s="56">
        <v>-1</v>
      </c>
      <c r="E20" s="57">
        <v>-1</v>
      </c>
      <c r="F20" s="58">
        <v>-1</v>
      </c>
      <c r="G20" s="22">
        <f t="shared" si="2"/>
        <v>90337.616403816835</v>
      </c>
      <c r="H20" s="22">
        <f t="shared" si="3"/>
        <v>92204.26520453587</v>
      </c>
      <c r="I20" s="22">
        <f t="shared" si="4"/>
        <v>80584.492217383915</v>
      </c>
      <c r="J20" s="44">
        <f t="shared" si="11"/>
        <v>2793.9468990871187</v>
      </c>
      <c r="K20" s="45">
        <f t="shared" si="12"/>
        <v>2851.6783052949236</v>
      </c>
      <c r="L20" s="46">
        <f t="shared" si="13"/>
        <v>2492.3038830118735</v>
      </c>
      <c r="M20" s="44">
        <f t="shared" si="14"/>
        <v>-2793.9468990871187</v>
      </c>
      <c r="N20" s="45">
        <f t="shared" si="15"/>
        <v>-2851.6783052949236</v>
      </c>
      <c r="O20" s="46">
        <f t="shared" si="16"/>
        <v>-2492.3038830118735</v>
      </c>
      <c r="P20" s="40"/>
      <c r="Q20" s="40"/>
      <c r="R20" s="40"/>
    </row>
    <row r="21" spans="1:18" x14ac:dyDescent="0.4">
      <c r="A21" s="9">
        <v>11</v>
      </c>
      <c r="B21" s="5">
        <v>40661</v>
      </c>
      <c r="C21" s="47">
        <v>1</v>
      </c>
      <c r="D21" s="56">
        <v>-1</v>
      </c>
      <c r="E21" s="57">
        <v>-1</v>
      </c>
      <c r="F21" s="58">
        <v>-1</v>
      </c>
      <c r="G21" s="22">
        <f t="shared" si="2"/>
        <v>87627.487911702337</v>
      </c>
      <c r="H21" s="22">
        <f t="shared" si="3"/>
        <v>89438.137248399798</v>
      </c>
      <c r="I21" s="22">
        <f t="shared" si="4"/>
        <v>78166.957450862392</v>
      </c>
      <c r="J21" s="44">
        <f t="shared" si="11"/>
        <v>2710.1284921145048</v>
      </c>
      <c r="K21" s="45">
        <f t="shared" si="12"/>
        <v>2766.1279561360761</v>
      </c>
      <c r="L21" s="46">
        <f t="shared" si="13"/>
        <v>2417.5347665215172</v>
      </c>
      <c r="M21" s="44">
        <f t="shared" si="14"/>
        <v>-2710.1284921145048</v>
      </c>
      <c r="N21" s="45">
        <f t="shared" si="15"/>
        <v>-2766.1279561360761</v>
      </c>
      <c r="O21" s="46">
        <f t="shared" si="16"/>
        <v>-2417.5347665215172</v>
      </c>
      <c r="P21" s="40"/>
      <c r="Q21" s="40"/>
      <c r="R21" s="40"/>
    </row>
    <row r="22" spans="1:18" x14ac:dyDescent="0.4">
      <c r="A22" s="9">
        <v>12</v>
      </c>
      <c r="B22" s="5">
        <v>40682</v>
      </c>
      <c r="C22" s="47">
        <v>1</v>
      </c>
      <c r="D22" s="56">
        <v>-1</v>
      </c>
      <c r="E22" s="57">
        <v>-1</v>
      </c>
      <c r="F22" s="58">
        <v>-1</v>
      </c>
      <c r="G22" s="22">
        <f t="shared" si="2"/>
        <v>84998.663274351275</v>
      </c>
      <c r="H22" s="22">
        <f t="shared" si="3"/>
        <v>86754.993130947798</v>
      </c>
      <c r="I22" s="22">
        <f t="shared" si="4"/>
        <v>75821.948727336523</v>
      </c>
      <c r="J22" s="44">
        <f t="shared" si="11"/>
        <v>2628.8246373510701</v>
      </c>
      <c r="K22" s="45">
        <f t="shared" si="12"/>
        <v>2683.1441174519937</v>
      </c>
      <c r="L22" s="46">
        <f t="shared" si="13"/>
        <v>2345.0087235258716</v>
      </c>
      <c r="M22" s="44">
        <f t="shared" si="14"/>
        <v>-2628.8246373510701</v>
      </c>
      <c r="N22" s="45">
        <f t="shared" si="15"/>
        <v>-2683.1441174519937</v>
      </c>
      <c r="O22" s="46">
        <f t="shared" si="16"/>
        <v>-2345.0087235258716</v>
      </c>
      <c r="P22" s="40"/>
      <c r="Q22" s="40"/>
      <c r="R22" s="40"/>
    </row>
    <row r="23" spans="1:18" x14ac:dyDescent="0.4">
      <c r="A23" s="9">
        <v>13</v>
      </c>
      <c r="B23" s="5">
        <v>40753</v>
      </c>
      <c r="C23" s="47">
        <v>2</v>
      </c>
      <c r="D23" s="56">
        <v>-1</v>
      </c>
      <c r="E23" s="57">
        <v>-1</v>
      </c>
      <c r="F23" s="58">
        <v>-1</v>
      </c>
      <c r="G23" s="22">
        <f t="shared" si="2"/>
        <v>82448.703376120742</v>
      </c>
      <c r="H23" s="22">
        <f t="shared" si="3"/>
        <v>84152.343337019367</v>
      </c>
      <c r="I23" s="22">
        <f t="shared" si="4"/>
        <v>73547.290265516422</v>
      </c>
      <c r="J23" s="44">
        <f t="shared" si="11"/>
        <v>2549.9598982305383</v>
      </c>
      <c r="K23" s="45">
        <f t="shared" si="12"/>
        <v>2602.6497939284341</v>
      </c>
      <c r="L23" s="46">
        <f t="shared" si="13"/>
        <v>2274.6584618200955</v>
      </c>
      <c r="M23" s="44">
        <f t="shared" si="14"/>
        <v>-2549.9598982305383</v>
      </c>
      <c r="N23" s="45">
        <f t="shared" si="15"/>
        <v>-2602.6497939284341</v>
      </c>
      <c r="O23" s="46">
        <f t="shared" si="16"/>
        <v>-2274.6584618200955</v>
      </c>
      <c r="P23" s="40"/>
      <c r="Q23" s="40"/>
      <c r="R23" s="40"/>
    </row>
    <row r="24" spans="1:18" x14ac:dyDescent="0.4">
      <c r="A24" s="9">
        <v>14</v>
      </c>
      <c r="B24" s="5">
        <v>40837</v>
      </c>
      <c r="C24" s="47">
        <v>1</v>
      </c>
      <c r="D24" s="56">
        <v>1.27</v>
      </c>
      <c r="E24" s="57">
        <v>1.5</v>
      </c>
      <c r="F24" s="85">
        <v>2</v>
      </c>
      <c r="G24" s="22">
        <f t="shared" si="2"/>
        <v>85589.998974750939</v>
      </c>
      <c r="H24" s="22">
        <f t="shared" si="3"/>
        <v>87939.198787185233</v>
      </c>
      <c r="I24" s="22">
        <f t="shared" si="4"/>
        <v>77960.127681447411</v>
      </c>
      <c r="J24" s="44">
        <f t="shared" si="11"/>
        <v>2473.4611012836222</v>
      </c>
      <c r="K24" s="45">
        <f t="shared" si="12"/>
        <v>2524.5703001105808</v>
      </c>
      <c r="L24" s="46">
        <f t="shared" si="13"/>
        <v>2206.4187079654926</v>
      </c>
      <c r="M24" s="44">
        <f t="shared" si="14"/>
        <v>3141.2955986302004</v>
      </c>
      <c r="N24" s="45">
        <f t="shared" si="15"/>
        <v>3786.8554501658709</v>
      </c>
      <c r="O24" s="46">
        <f t="shared" si="16"/>
        <v>4412.8374159309851</v>
      </c>
      <c r="P24" s="40" t="s">
        <v>44</v>
      </c>
      <c r="Q24" s="40"/>
      <c r="R24" s="40"/>
    </row>
    <row r="25" spans="1:18" x14ac:dyDescent="0.4">
      <c r="A25" s="9">
        <v>15</v>
      </c>
      <c r="B25" s="5">
        <v>40857</v>
      </c>
      <c r="C25" s="47">
        <v>2</v>
      </c>
      <c r="D25" s="56">
        <v>-1</v>
      </c>
      <c r="E25" s="57">
        <v>-1</v>
      </c>
      <c r="F25" s="58">
        <v>-1</v>
      </c>
      <c r="G25" s="22">
        <f t="shared" si="2"/>
        <v>83022.299005508408</v>
      </c>
      <c r="H25" s="22">
        <f t="shared" si="3"/>
        <v>85301.02282356967</v>
      </c>
      <c r="I25" s="22">
        <f t="shared" si="4"/>
        <v>75621.323851003996</v>
      </c>
      <c r="J25" s="44">
        <f t="shared" si="11"/>
        <v>2567.6999692425279</v>
      </c>
      <c r="K25" s="45">
        <f t="shared" si="12"/>
        <v>2638.1759636155571</v>
      </c>
      <c r="L25" s="46">
        <f t="shared" si="13"/>
        <v>2338.8038304434222</v>
      </c>
      <c r="M25" s="44">
        <f t="shared" si="14"/>
        <v>-2567.6999692425279</v>
      </c>
      <c r="N25" s="45">
        <f t="shared" si="15"/>
        <v>-2638.1759636155571</v>
      </c>
      <c r="O25" s="46">
        <f t="shared" si="16"/>
        <v>-2338.8038304434222</v>
      </c>
      <c r="P25" s="40"/>
      <c r="Q25" s="40"/>
      <c r="R25" s="40"/>
    </row>
    <row r="26" spans="1:18" x14ac:dyDescent="0.4">
      <c r="A26" s="9">
        <v>16</v>
      </c>
      <c r="B26" s="5">
        <v>40871</v>
      </c>
      <c r="C26" s="47">
        <v>2</v>
      </c>
      <c r="D26" s="56">
        <v>1.27</v>
      </c>
      <c r="E26" s="57">
        <v>1.5</v>
      </c>
      <c r="F26" s="58">
        <v>2</v>
      </c>
      <c r="G26" s="22">
        <f t="shared" si="2"/>
        <v>86185.448597618277</v>
      </c>
      <c r="H26" s="22">
        <f t="shared" si="3"/>
        <v>89139.568850630312</v>
      </c>
      <c r="I26" s="22">
        <f t="shared" si="4"/>
        <v>80158.603282064229</v>
      </c>
      <c r="J26" s="44">
        <f t="shared" si="11"/>
        <v>2490.6689701652522</v>
      </c>
      <c r="K26" s="45">
        <f t="shared" si="12"/>
        <v>2559.0306847070901</v>
      </c>
      <c r="L26" s="46">
        <f t="shared" si="13"/>
        <v>2268.6397155301197</v>
      </c>
      <c r="M26" s="44">
        <f t="shared" si="14"/>
        <v>3163.1495921098704</v>
      </c>
      <c r="N26" s="45">
        <f t="shared" si="15"/>
        <v>3838.5460270606354</v>
      </c>
      <c r="O26" s="46">
        <f t="shared" si="16"/>
        <v>4537.2794310602394</v>
      </c>
      <c r="P26" s="40"/>
      <c r="Q26" s="40"/>
      <c r="R26" s="40"/>
    </row>
    <row r="27" spans="1:18" x14ac:dyDescent="0.4">
      <c r="A27" s="9">
        <v>17</v>
      </c>
      <c r="B27" s="5">
        <v>40941</v>
      </c>
      <c r="C27" s="47">
        <v>1</v>
      </c>
      <c r="D27" s="56">
        <v>-1</v>
      </c>
      <c r="E27" s="57">
        <v>-1</v>
      </c>
      <c r="F27" s="58">
        <v>-1</v>
      </c>
      <c r="G27" s="22">
        <f t="shared" si="2"/>
        <v>83599.885139689723</v>
      </c>
      <c r="H27" s="22">
        <f t="shared" si="3"/>
        <v>86465.3817851114</v>
      </c>
      <c r="I27" s="22">
        <f t="shared" si="4"/>
        <v>77753.845183602301</v>
      </c>
      <c r="J27" s="44">
        <f t="shared" si="11"/>
        <v>2585.5634579285484</v>
      </c>
      <c r="K27" s="45">
        <f t="shared" si="12"/>
        <v>2674.1870655189091</v>
      </c>
      <c r="L27" s="46">
        <f t="shared" si="13"/>
        <v>2404.7580984619267</v>
      </c>
      <c r="M27" s="44">
        <f t="shared" si="14"/>
        <v>-2585.5634579285484</v>
      </c>
      <c r="N27" s="45">
        <f t="shared" si="15"/>
        <v>-2674.1870655189091</v>
      </c>
      <c r="O27" s="46">
        <f t="shared" si="16"/>
        <v>-2404.7580984619267</v>
      </c>
      <c r="P27" s="40"/>
      <c r="Q27" s="40"/>
      <c r="R27" s="40"/>
    </row>
    <row r="28" spans="1:18" x14ac:dyDescent="0.4">
      <c r="A28" s="9">
        <v>18</v>
      </c>
      <c r="B28" s="5">
        <v>40967</v>
      </c>
      <c r="C28" s="47">
        <v>1</v>
      </c>
      <c r="D28" s="56">
        <v>-1</v>
      </c>
      <c r="E28" s="57">
        <v>-1</v>
      </c>
      <c r="F28" s="58">
        <v>-1</v>
      </c>
      <c r="G28" s="22">
        <f t="shared" si="2"/>
        <v>81091.888585499037</v>
      </c>
      <c r="H28" s="22">
        <f t="shared" si="3"/>
        <v>83871.420331558053</v>
      </c>
      <c r="I28" s="22">
        <f t="shared" si="4"/>
        <v>75421.229828094234</v>
      </c>
      <c r="J28" s="44">
        <f t="shared" si="11"/>
        <v>2507.9965541906918</v>
      </c>
      <c r="K28" s="45">
        <f t="shared" si="12"/>
        <v>2593.9614535533419</v>
      </c>
      <c r="L28" s="46">
        <f t="shared" si="13"/>
        <v>2332.6153555080691</v>
      </c>
      <c r="M28" s="44">
        <f t="shared" si="14"/>
        <v>-2507.9965541906918</v>
      </c>
      <c r="N28" s="45">
        <f t="shared" si="15"/>
        <v>-2593.9614535533419</v>
      </c>
      <c r="O28" s="46">
        <f t="shared" si="16"/>
        <v>-2332.6153555080691</v>
      </c>
      <c r="P28" s="40"/>
      <c r="Q28" s="40"/>
      <c r="R28" s="40"/>
    </row>
    <row r="29" spans="1:18" x14ac:dyDescent="0.4">
      <c r="A29" s="9">
        <v>19</v>
      </c>
      <c r="B29" s="5">
        <v>41053</v>
      </c>
      <c r="C29" s="47">
        <v>2</v>
      </c>
      <c r="D29" s="56">
        <v>-1</v>
      </c>
      <c r="E29" s="57">
        <v>-1</v>
      </c>
      <c r="F29" s="58">
        <v>-1</v>
      </c>
      <c r="G29" s="22">
        <f t="shared" si="2"/>
        <v>78659.131927934068</v>
      </c>
      <c r="H29" s="22">
        <f t="shared" si="3"/>
        <v>81355.277721611317</v>
      </c>
      <c r="I29" s="22">
        <f t="shared" si="4"/>
        <v>73158.592933251406</v>
      </c>
      <c r="J29" s="44">
        <f t="shared" si="11"/>
        <v>2432.7566575649712</v>
      </c>
      <c r="K29" s="45">
        <f t="shared" si="12"/>
        <v>2516.1426099467417</v>
      </c>
      <c r="L29" s="46">
        <f t="shared" si="13"/>
        <v>2262.6368948428271</v>
      </c>
      <c r="M29" s="44">
        <f t="shared" si="14"/>
        <v>-2432.7566575649712</v>
      </c>
      <c r="N29" s="45">
        <f t="shared" si="15"/>
        <v>-2516.1426099467417</v>
      </c>
      <c r="O29" s="46">
        <f t="shared" si="16"/>
        <v>-2262.6368948428271</v>
      </c>
      <c r="P29" s="40"/>
      <c r="Q29" s="40"/>
      <c r="R29" s="40"/>
    </row>
    <row r="30" spans="1:18" x14ac:dyDescent="0.4">
      <c r="A30" s="9">
        <v>20</v>
      </c>
      <c r="B30" s="5">
        <v>41058</v>
      </c>
      <c r="C30" s="47">
        <v>2</v>
      </c>
      <c r="D30" s="56">
        <v>1.27</v>
      </c>
      <c r="E30" s="57">
        <v>1.5</v>
      </c>
      <c r="F30" s="85">
        <v>2</v>
      </c>
      <c r="G30" s="22">
        <f t="shared" si="2"/>
        <v>81656.044854388354</v>
      </c>
      <c r="H30" s="22">
        <f t="shared" si="3"/>
        <v>85016.265219083827</v>
      </c>
      <c r="I30" s="22">
        <f t="shared" si="4"/>
        <v>77548.108509246493</v>
      </c>
      <c r="J30" s="44">
        <f t="shared" si="11"/>
        <v>2359.7739578380219</v>
      </c>
      <c r="K30" s="45">
        <f t="shared" si="12"/>
        <v>2440.6583316483393</v>
      </c>
      <c r="L30" s="46">
        <f t="shared" si="13"/>
        <v>2194.757787997542</v>
      </c>
      <c r="M30" s="44">
        <f t="shared" si="14"/>
        <v>2996.912926454288</v>
      </c>
      <c r="N30" s="45">
        <f t="shared" si="15"/>
        <v>3660.9874974725089</v>
      </c>
      <c r="O30" s="46">
        <f t="shared" si="16"/>
        <v>4389.515575995084</v>
      </c>
      <c r="P30" s="40" t="s">
        <v>44</v>
      </c>
      <c r="Q30" s="40"/>
      <c r="R30" s="40"/>
    </row>
    <row r="31" spans="1:18" x14ac:dyDescent="0.4">
      <c r="A31" s="9">
        <v>21</v>
      </c>
      <c r="B31" s="5">
        <v>41066</v>
      </c>
      <c r="C31" s="47">
        <v>1</v>
      </c>
      <c r="D31" s="56">
        <v>1.27</v>
      </c>
      <c r="E31" s="57">
        <v>-1</v>
      </c>
      <c r="F31" s="79">
        <v>-1</v>
      </c>
      <c r="G31" s="22">
        <f t="shared" si="2"/>
        <v>84767.140163340548</v>
      </c>
      <c r="H31" s="22">
        <f t="shared" si="3"/>
        <v>82465.777262511314</v>
      </c>
      <c r="I31" s="22">
        <f t="shared" si="4"/>
        <v>75221.665253969099</v>
      </c>
      <c r="J31" s="44">
        <f t="shared" si="11"/>
        <v>2449.6813456316504</v>
      </c>
      <c r="K31" s="45">
        <f t="shared" si="12"/>
        <v>2550.4879565725146</v>
      </c>
      <c r="L31" s="46">
        <f t="shared" si="13"/>
        <v>2326.4432552773947</v>
      </c>
      <c r="M31" s="44">
        <f t="shared" si="14"/>
        <v>3111.0953089521959</v>
      </c>
      <c r="N31" s="45">
        <f t="shared" si="15"/>
        <v>-2550.4879565725146</v>
      </c>
      <c r="O31" s="46">
        <f t="shared" si="16"/>
        <v>-2326.4432552773947</v>
      </c>
      <c r="P31" s="40"/>
      <c r="Q31" s="40"/>
      <c r="R31" s="40"/>
    </row>
    <row r="32" spans="1:18" x14ac:dyDescent="0.4">
      <c r="A32" s="9">
        <v>22</v>
      </c>
      <c r="B32" s="5">
        <v>41107</v>
      </c>
      <c r="C32" s="47">
        <v>1</v>
      </c>
      <c r="D32" s="56">
        <v>-1</v>
      </c>
      <c r="E32" s="57">
        <v>-1</v>
      </c>
      <c r="F32" s="58">
        <v>-1</v>
      </c>
      <c r="G32" s="22">
        <f t="shared" si="2"/>
        <v>82224.125958440331</v>
      </c>
      <c r="H32" s="22">
        <f t="shared" si="3"/>
        <v>79991.803944635976</v>
      </c>
      <c r="I32" s="22">
        <f t="shared" si="4"/>
        <v>72965.01529635003</v>
      </c>
      <c r="J32" s="44">
        <f t="shared" si="11"/>
        <v>2543.0142049002166</v>
      </c>
      <c r="K32" s="45">
        <f t="shared" si="12"/>
        <v>2473.9733178753395</v>
      </c>
      <c r="L32" s="46">
        <f t="shared" si="13"/>
        <v>2256.6499576190727</v>
      </c>
      <c r="M32" s="44">
        <f t="shared" si="14"/>
        <v>-2543.0142049002166</v>
      </c>
      <c r="N32" s="45">
        <f t="shared" si="15"/>
        <v>-2473.9733178753395</v>
      </c>
      <c r="O32" s="46">
        <f t="shared" si="16"/>
        <v>-2256.6499576190727</v>
      </c>
      <c r="P32" s="40"/>
      <c r="Q32" s="40"/>
      <c r="R32" s="40"/>
    </row>
    <row r="33" spans="1:18" x14ac:dyDescent="0.4">
      <c r="A33" s="9">
        <v>23</v>
      </c>
      <c r="B33" s="5">
        <v>41261</v>
      </c>
      <c r="C33" s="47">
        <v>1</v>
      </c>
      <c r="D33" s="56">
        <v>1.27</v>
      </c>
      <c r="E33" s="57">
        <v>1.5</v>
      </c>
      <c r="F33" s="84">
        <v>2</v>
      </c>
      <c r="G33" s="22">
        <f t="shared" si="2"/>
        <v>85356.865157456908</v>
      </c>
      <c r="H33" s="22">
        <f t="shared" si="3"/>
        <v>83591.435122144598</v>
      </c>
      <c r="I33" s="22">
        <f t="shared" si="4"/>
        <v>77342.916214131037</v>
      </c>
      <c r="J33" s="44">
        <f t="shared" si="11"/>
        <v>2466.7237787532099</v>
      </c>
      <c r="K33" s="45">
        <f t="shared" si="12"/>
        <v>2399.754118339079</v>
      </c>
      <c r="L33" s="46">
        <f t="shared" si="13"/>
        <v>2188.9504588905006</v>
      </c>
      <c r="M33" s="44">
        <f t="shared" si="14"/>
        <v>3132.7391990165765</v>
      </c>
      <c r="N33" s="45">
        <f t="shared" si="15"/>
        <v>3599.6311775086187</v>
      </c>
      <c r="O33" s="46">
        <f t="shared" si="16"/>
        <v>4377.9009177810012</v>
      </c>
      <c r="P33" s="40"/>
      <c r="Q33" s="40"/>
      <c r="R33" s="40"/>
    </row>
    <row r="34" spans="1:18" x14ac:dyDescent="0.4">
      <c r="A34" s="9">
        <v>24</v>
      </c>
      <c r="B34" s="5">
        <v>41415</v>
      </c>
      <c r="C34" s="47">
        <v>1</v>
      </c>
      <c r="D34" s="56">
        <v>1.27</v>
      </c>
      <c r="E34" s="57">
        <v>1.5</v>
      </c>
      <c r="F34" s="58">
        <v>2</v>
      </c>
      <c r="G34" s="22">
        <f t="shared" si="2"/>
        <v>88608.961719956016</v>
      </c>
      <c r="H34" s="22">
        <f t="shared" si="3"/>
        <v>87353.049702641103</v>
      </c>
      <c r="I34" s="22">
        <f t="shared" si="4"/>
        <v>81983.491186978907</v>
      </c>
      <c r="J34" s="44">
        <f t="shared" si="11"/>
        <v>2560.7059547237072</v>
      </c>
      <c r="K34" s="45">
        <f t="shared" si="12"/>
        <v>2507.7430536643378</v>
      </c>
      <c r="L34" s="46">
        <f t="shared" si="13"/>
        <v>2320.2874864239311</v>
      </c>
      <c r="M34" s="44">
        <f t="shared" si="14"/>
        <v>3252.0965624991081</v>
      </c>
      <c r="N34" s="45">
        <f t="shared" si="15"/>
        <v>3761.6145804965067</v>
      </c>
      <c r="O34" s="46">
        <f t="shared" si="16"/>
        <v>4640.5749728478622</v>
      </c>
      <c r="P34" s="40" t="s">
        <v>44</v>
      </c>
      <c r="Q34" s="40"/>
      <c r="R34" s="40"/>
    </row>
    <row r="35" spans="1:18" x14ac:dyDescent="0.4">
      <c r="A35" s="9">
        <v>25</v>
      </c>
      <c r="B35" s="5">
        <v>41478</v>
      </c>
      <c r="C35" s="47">
        <v>1</v>
      </c>
      <c r="D35" s="56">
        <v>1.27</v>
      </c>
      <c r="E35" s="57">
        <v>1.5</v>
      </c>
      <c r="F35" s="84">
        <v>2</v>
      </c>
      <c r="G35" s="22">
        <f t="shared" si="2"/>
        <v>91984.963161486347</v>
      </c>
      <c r="H35" s="22">
        <f t="shared" si="3"/>
        <v>91283.936939259947</v>
      </c>
      <c r="I35" s="22">
        <f t="shared" si="4"/>
        <v>86902.500658197634</v>
      </c>
      <c r="J35" s="44">
        <f t="shared" si="11"/>
        <v>2658.2688515986806</v>
      </c>
      <c r="K35" s="45">
        <f t="shared" si="12"/>
        <v>2620.591491079233</v>
      </c>
      <c r="L35" s="46">
        <f t="shared" si="13"/>
        <v>2459.5047356093669</v>
      </c>
      <c r="M35" s="44">
        <f t="shared" si="14"/>
        <v>3376.0014415303244</v>
      </c>
      <c r="N35" s="45">
        <f t="shared" si="15"/>
        <v>3930.8872366188498</v>
      </c>
      <c r="O35" s="46">
        <f t="shared" si="16"/>
        <v>4919.0094712187338</v>
      </c>
      <c r="P35" s="40"/>
      <c r="Q35" s="40"/>
      <c r="R35" s="40"/>
    </row>
    <row r="36" spans="1:18" x14ac:dyDescent="0.4">
      <c r="A36" s="9">
        <v>26</v>
      </c>
      <c r="B36" s="5">
        <v>41484</v>
      </c>
      <c r="C36" s="47">
        <v>1</v>
      </c>
      <c r="D36" s="56">
        <v>-1</v>
      </c>
      <c r="E36" s="57">
        <v>-1</v>
      </c>
      <c r="F36" s="58">
        <v>-1</v>
      </c>
      <c r="G36" s="22">
        <f t="shared" si="2"/>
        <v>89225.414266641761</v>
      </c>
      <c r="H36" s="22">
        <f t="shared" si="3"/>
        <v>88545.418831082148</v>
      </c>
      <c r="I36" s="22">
        <f t="shared" si="4"/>
        <v>84295.425638451707</v>
      </c>
      <c r="J36" s="44">
        <f t="shared" si="11"/>
        <v>2759.5488948445904</v>
      </c>
      <c r="K36" s="45">
        <f t="shared" si="12"/>
        <v>2738.5181081777982</v>
      </c>
      <c r="L36" s="46">
        <f t="shared" si="13"/>
        <v>2607.0750197459288</v>
      </c>
      <c r="M36" s="44">
        <f t="shared" si="14"/>
        <v>-2759.5488948445904</v>
      </c>
      <c r="N36" s="45">
        <f t="shared" si="15"/>
        <v>-2738.5181081777982</v>
      </c>
      <c r="O36" s="46">
        <f t="shared" si="16"/>
        <v>-2607.0750197459288</v>
      </c>
      <c r="P36" s="40"/>
      <c r="Q36" s="40"/>
      <c r="R36" s="40"/>
    </row>
    <row r="37" spans="1:18" x14ac:dyDescent="0.4">
      <c r="A37" s="9">
        <v>27</v>
      </c>
      <c r="B37" s="5">
        <v>41488</v>
      </c>
      <c r="C37" s="47">
        <v>1</v>
      </c>
      <c r="D37" s="56">
        <v>1.27</v>
      </c>
      <c r="E37" s="57">
        <v>1.5</v>
      </c>
      <c r="F37" s="79">
        <v>-1</v>
      </c>
      <c r="G37" s="22">
        <f t="shared" si="2"/>
        <v>92624.902550200815</v>
      </c>
      <c r="H37" s="22">
        <f t="shared" si="3"/>
        <v>92529.96267848085</v>
      </c>
      <c r="I37" s="22">
        <f t="shared" si="4"/>
        <v>81766.562869298155</v>
      </c>
      <c r="J37" s="44">
        <f t="shared" si="11"/>
        <v>2676.7624279992528</v>
      </c>
      <c r="K37" s="45">
        <f t="shared" si="12"/>
        <v>2656.3625649324645</v>
      </c>
      <c r="L37" s="46">
        <f t="shared" si="13"/>
        <v>2528.8627691535512</v>
      </c>
      <c r="M37" s="44">
        <f t="shared" si="14"/>
        <v>3399.4882835590511</v>
      </c>
      <c r="N37" s="45">
        <f t="shared" si="15"/>
        <v>3984.5438473986969</v>
      </c>
      <c r="O37" s="46">
        <f t="shared" si="16"/>
        <v>-2528.8627691535512</v>
      </c>
      <c r="P37" s="40"/>
      <c r="Q37" s="40"/>
      <c r="R37" s="40"/>
    </row>
    <row r="38" spans="1:18" x14ac:dyDescent="0.4">
      <c r="A38" s="9">
        <v>28</v>
      </c>
      <c r="B38" s="5">
        <v>42923</v>
      </c>
      <c r="C38" s="47">
        <v>1</v>
      </c>
      <c r="D38" s="56">
        <v>1.27</v>
      </c>
      <c r="E38" s="57">
        <v>1.5</v>
      </c>
      <c r="F38" s="58">
        <v>2</v>
      </c>
      <c r="G38" s="22">
        <f t="shared" si="2"/>
        <v>96153.911337363461</v>
      </c>
      <c r="H38" s="22">
        <f t="shared" si="3"/>
        <v>96693.810999012494</v>
      </c>
      <c r="I38" s="22">
        <f t="shared" si="4"/>
        <v>86672.556641456045</v>
      </c>
      <c r="J38" s="44">
        <f t="shared" si="11"/>
        <v>2778.7470765060243</v>
      </c>
      <c r="K38" s="45">
        <f t="shared" si="12"/>
        <v>2775.8988803544253</v>
      </c>
      <c r="L38" s="46">
        <f t="shared" si="13"/>
        <v>2452.9968860789445</v>
      </c>
      <c r="M38" s="44">
        <f t="shared" si="14"/>
        <v>3529.0087871626511</v>
      </c>
      <c r="N38" s="45">
        <f t="shared" si="15"/>
        <v>4163.8483205316379</v>
      </c>
      <c r="O38" s="46">
        <f t="shared" si="16"/>
        <v>4905.993772157889</v>
      </c>
      <c r="P38" s="40"/>
      <c r="Q38" s="40"/>
      <c r="R38" s="40"/>
    </row>
    <row r="39" spans="1:18" x14ac:dyDescent="0.4">
      <c r="A39" s="9">
        <v>29</v>
      </c>
      <c r="B39" s="5">
        <v>43164</v>
      </c>
      <c r="C39" s="47">
        <v>1</v>
      </c>
      <c r="D39" s="56">
        <v>1.27</v>
      </c>
      <c r="E39" s="57">
        <v>1.5</v>
      </c>
      <c r="F39" s="79">
        <v>-1</v>
      </c>
      <c r="G39" s="22">
        <f t="shared" si="2"/>
        <v>99817.375359317011</v>
      </c>
      <c r="H39" s="22">
        <f t="shared" si="3"/>
        <v>101045.03249396806</v>
      </c>
      <c r="I39" s="22">
        <f t="shared" si="4"/>
        <v>84072.37994221237</v>
      </c>
      <c r="J39" s="44">
        <f t="shared" si="11"/>
        <v>2884.6173401209039</v>
      </c>
      <c r="K39" s="45">
        <f t="shared" si="12"/>
        <v>2900.8143299703747</v>
      </c>
      <c r="L39" s="46">
        <f t="shared" si="13"/>
        <v>2600.1766992436815</v>
      </c>
      <c r="M39" s="44">
        <f t="shared" si="14"/>
        <v>3663.4640219535481</v>
      </c>
      <c r="N39" s="45">
        <f t="shared" si="15"/>
        <v>4351.2214949555619</v>
      </c>
      <c r="O39" s="46">
        <f t="shared" si="16"/>
        <v>-2600.1766992436815</v>
      </c>
      <c r="P39" s="40"/>
      <c r="Q39" s="40"/>
      <c r="R39" s="40"/>
    </row>
    <row r="40" spans="1:18" x14ac:dyDescent="0.4">
      <c r="A40" s="9">
        <v>30</v>
      </c>
      <c r="B40" s="5">
        <v>43222</v>
      </c>
      <c r="C40" s="47">
        <v>2</v>
      </c>
      <c r="D40" s="56">
        <v>1.27</v>
      </c>
      <c r="E40" s="57">
        <v>1.5</v>
      </c>
      <c r="F40" s="84">
        <v>2</v>
      </c>
      <c r="G40" s="22">
        <f t="shared" si="2"/>
        <v>103620.417360507</v>
      </c>
      <c r="H40" s="22">
        <f t="shared" si="3"/>
        <v>105592.05895619662</v>
      </c>
      <c r="I40" s="22">
        <f t="shared" si="4"/>
        <v>89116.722738745113</v>
      </c>
      <c r="J40" s="44">
        <f t="shared" si="11"/>
        <v>2994.5212607795102</v>
      </c>
      <c r="K40" s="45">
        <f t="shared" si="12"/>
        <v>3031.3509748190418</v>
      </c>
      <c r="L40" s="46">
        <f t="shared" si="13"/>
        <v>2522.1713982663709</v>
      </c>
      <c r="M40" s="44">
        <f t="shared" si="14"/>
        <v>3803.0420011899778</v>
      </c>
      <c r="N40" s="45">
        <f t="shared" si="15"/>
        <v>4547.0264622285631</v>
      </c>
      <c r="O40" s="46">
        <f t="shared" si="16"/>
        <v>5044.3427965327419</v>
      </c>
      <c r="P40" s="40"/>
      <c r="Q40" s="40"/>
      <c r="R40" s="40"/>
    </row>
    <row r="41" spans="1:18" x14ac:dyDescent="0.4">
      <c r="A41" s="9">
        <v>31</v>
      </c>
      <c r="B41" s="5">
        <v>43224</v>
      </c>
      <c r="C41" s="47">
        <v>2</v>
      </c>
      <c r="D41" s="56">
        <v>1.27</v>
      </c>
      <c r="E41" s="57">
        <v>1.5</v>
      </c>
      <c r="F41" s="84">
        <v>2</v>
      </c>
      <c r="G41" s="22">
        <f t="shared" si="2"/>
        <v>107568.35526194231</v>
      </c>
      <c r="H41" s="22">
        <f t="shared" si="3"/>
        <v>110343.70160922546</v>
      </c>
      <c r="I41" s="22">
        <f t="shared" si="4"/>
        <v>94463.726103069814</v>
      </c>
      <c r="J41" s="44">
        <f t="shared" si="11"/>
        <v>3108.6125208152098</v>
      </c>
      <c r="K41" s="45">
        <f t="shared" si="12"/>
        <v>3167.7617686858985</v>
      </c>
      <c r="L41" s="46">
        <f t="shared" si="13"/>
        <v>2673.5016821623535</v>
      </c>
      <c r="M41" s="44">
        <f t="shared" si="14"/>
        <v>3947.9379014353167</v>
      </c>
      <c r="N41" s="45">
        <f t="shared" si="15"/>
        <v>4751.6426530288481</v>
      </c>
      <c r="O41" s="46">
        <f t="shared" si="16"/>
        <v>5347.003364324707</v>
      </c>
      <c r="P41" s="40"/>
      <c r="Q41" s="40"/>
      <c r="R41" s="40"/>
    </row>
    <row r="42" spans="1:18" x14ac:dyDescent="0.4">
      <c r="A42" s="9">
        <v>32</v>
      </c>
      <c r="B42" s="5">
        <v>43326</v>
      </c>
      <c r="C42" s="47">
        <v>2</v>
      </c>
      <c r="D42" s="56">
        <v>1.27</v>
      </c>
      <c r="E42" s="57">
        <v>1.5</v>
      </c>
      <c r="F42" s="58">
        <v>2</v>
      </c>
      <c r="G42" s="22">
        <f t="shared" si="2"/>
        <v>111666.70959742232</v>
      </c>
      <c r="H42" s="22">
        <f t="shared" si="3"/>
        <v>115309.16818164061</v>
      </c>
      <c r="I42" s="22">
        <f t="shared" si="4"/>
        <v>100131.549669254</v>
      </c>
      <c r="J42" s="44">
        <f t="shared" si="11"/>
        <v>3227.0506578582695</v>
      </c>
      <c r="K42" s="45">
        <f t="shared" si="12"/>
        <v>3310.3110482767638</v>
      </c>
      <c r="L42" s="46">
        <f t="shared" si="13"/>
        <v>2833.9117830920941</v>
      </c>
      <c r="M42" s="44">
        <f t="shared" si="14"/>
        <v>4098.3543354800022</v>
      </c>
      <c r="N42" s="45">
        <f t="shared" si="15"/>
        <v>4965.4665724151455</v>
      </c>
      <c r="O42" s="46">
        <f t="shared" si="16"/>
        <v>5667.8235661841882</v>
      </c>
      <c r="P42" s="40"/>
      <c r="Q42" s="40"/>
      <c r="R42" s="40"/>
    </row>
    <row r="43" spans="1:18" x14ac:dyDescent="0.4">
      <c r="A43" s="9">
        <v>33</v>
      </c>
      <c r="B43" s="5">
        <v>43361</v>
      </c>
      <c r="C43" s="47">
        <v>2</v>
      </c>
      <c r="D43" s="56">
        <v>-1</v>
      </c>
      <c r="E43" s="57">
        <v>-1</v>
      </c>
      <c r="F43" s="58">
        <v>-1</v>
      </c>
      <c r="G43" s="22">
        <f>IF(D43="","",G44+M43)</f>
        <v>112443.57489609158</v>
      </c>
      <c r="H43" s="22">
        <f>IF(E43="","",H44+N43)</f>
        <v>108494.39634210564</v>
      </c>
      <c r="I43" s="22">
        <f>IF(F43="","",I44+O43)</f>
        <v>94213.775083801083</v>
      </c>
      <c r="J43" s="44">
        <f>IF(G44="","",G44*0.03)</f>
        <v>3477.636336992523</v>
      </c>
      <c r="K43" s="45">
        <f>IF(H44="","",H44*0.03)</f>
        <v>3355.4967940857414</v>
      </c>
      <c r="L43" s="46">
        <f>IF(I44="","",I44*0.03)</f>
        <v>2913.8280953752915</v>
      </c>
      <c r="M43" s="44">
        <f>IF(D43="","",J43*D43)</f>
        <v>-3477.636336992523</v>
      </c>
      <c r="N43" s="45">
        <f>IF(E43="","",K43*E43)</f>
        <v>-3355.4967940857414</v>
      </c>
      <c r="O43" s="46">
        <f>IF(F43="","",L43*F43)</f>
        <v>-2913.8280953752915</v>
      </c>
      <c r="P43" s="40"/>
      <c r="Q43" s="40"/>
      <c r="R43" s="40"/>
    </row>
    <row r="44" spans="1:18" x14ac:dyDescent="0.4">
      <c r="A44" s="9">
        <v>34</v>
      </c>
      <c r="B44" s="5">
        <v>43377</v>
      </c>
      <c r="C44" s="47">
        <v>2</v>
      </c>
      <c r="D44" s="56">
        <v>1.27</v>
      </c>
      <c r="E44" s="59">
        <v>-1</v>
      </c>
      <c r="F44" s="79">
        <v>-1</v>
      </c>
      <c r="G44" s="22">
        <f>IF(D44="","",G42+M44)</f>
        <v>115921.2112330841</v>
      </c>
      <c r="H44" s="22">
        <f>IF(E44="","",H42+N44)</f>
        <v>111849.89313619139</v>
      </c>
      <c r="I44" s="22">
        <f>IF(F44="","",I42+O44)</f>
        <v>97127.603179176382</v>
      </c>
      <c r="J44" s="44">
        <f>IF(G42="","",G42*0.03)</f>
        <v>3350.0012879226692</v>
      </c>
      <c r="K44" s="45">
        <f>IF(H42="","",H42*0.03)</f>
        <v>3459.2750454492179</v>
      </c>
      <c r="L44" s="46">
        <f>IF(I42="","",I42*0.03)</f>
        <v>3003.9464900776202</v>
      </c>
      <c r="M44" s="44">
        <f t="shared" si="14"/>
        <v>4254.5016356617898</v>
      </c>
      <c r="N44" s="45">
        <f t="shared" si="15"/>
        <v>-3459.2750454492179</v>
      </c>
      <c r="O44" s="46">
        <f t="shared" si="16"/>
        <v>-3003.9464900776202</v>
      </c>
      <c r="P44" s="40"/>
      <c r="Q44" s="40"/>
      <c r="R44" s="40"/>
    </row>
    <row r="45" spans="1:18" x14ac:dyDescent="0.4">
      <c r="A45" s="9">
        <v>35</v>
      </c>
      <c r="B45" s="5">
        <v>43454</v>
      </c>
      <c r="C45" s="47">
        <v>1</v>
      </c>
      <c r="D45" s="56">
        <v>-1</v>
      </c>
      <c r="E45" s="57">
        <v>-1</v>
      </c>
      <c r="F45" s="58">
        <v>-1</v>
      </c>
      <c r="G45" s="22">
        <f>IF(D45="","",G43+M45)</f>
        <v>109070.26764920884</v>
      </c>
      <c r="H45" s="22">
        <f>IF(E45="","",H43+N45)</f>
        <v>105239.56445184247</v>
      </c>
      <c r="I45" s="22">
        <f>IF(F45="","",I43+O45)</f>
        <v>91387.361831287053</v>
      </c>
      <c r="J45" s="44">
        <f>IF(G43="","",G43*0.03)</f>
        <v>3373.3072468827472</v>
      </c>
      <c r="K45" s="45">
        <f>IF(H43="","",H43*0.03)</f>
        <v>3254.831890263169</v>
      </c>
      <c r="L45" s="46">
        <f>IF(I43="","",I43*0.03)</f>
        <v>2826.4132525140326</v>
      </c>
      <c r="M45" s="44">
        <f t="shared" si="14"/>
        <v>-3373.3072468827472</v>
      </c>
      <c r="N45" s="45">
        <f t="shared" si="15"/>
        <v>-3254.831890263169</v>
      </c>
      <c r="O45" s="46">
        <f t="shared" si="16"/>
        <v>-2826.4132525140326</v>
      </c>
    </row>
    <row r="46" spans="1:18" x14ac:dyDescent="0.4">
      <c r="A46" s="9">
        <v>36</v>
      </c>
      <c r="B46" s="5">
        <v>43518</v>
      </c>
      <c r="C46" s="47">
        <v>1</v>
      </c>
      <c r="D46" s="56">
        <v>1.27</v>
      </c>
      <c r="E46" s="57">
        <v>1.5</v>
      </c>
      <c r="F46" s="58">
        <v>2</v>
      </c>
      <c r="G46" s="22">
        <f t="shared" ref="G46:G59" si="20">IF(D46="","",G45+M46)</f>
        <v>113225.8448466437</v>
      </c>
      <c r="H46" s="22">
        <f t="shared" ref="H46:H59" si="21">IF(E46="","",H45+N46)</f>
        <v>109975.34485217537</v>
      </c>
      <c r="I46" s="22">
        <f t="shared" ref="I46:I59" si="22">IF(F46="","",I45+O46)</f>
        <v>96870.603541164281</v>
      </c>
      <c r="J46" s="44">
        <f>IF(G45="","",G45*0.03)</f>
        <v>3272.1080294762651</v>
      </c>
      <c r="K46" s="45">
        <f t="shared" si="12"/>
        <v>3157.1869335552738</v>
      </c>
      <c r="L46" s="46">
        <f t="shared" si="13"/>
        <v>2741.6208549386115</v>
      </c>
      <c r="M46" s="44">
        <f>IF(D46="","",J46*D46)</f>
        <v>4155.5771974348563</v>
      </c>
      <c r="N46" s="45">
        <f t="shared" si="15"/>
        <v>4735.7804003329111</v>
      </c>
      <c r="O46" s="46">
        <f t="shared" si="16"/>
        <v>5483.241709877223</v>
      </c>
    </row>
    <row r="47" spans="1:18" x14ac:dyDescent="0.4">
      <c r="A47" s="9">
        <v>37</v>
      </c>
      <c r="B47" s="5">
        <v>43522</v>
      </c>
      <c r="C47" s="47">
        <v>1</v>
      </c>
      <c r="D47" s="56">
        <v>-1</v>
      </c>
      <c r="E47" s="57">
        <v>-1</v>
      </c>
      <c r="F47" s="58">
        <v>-1</v>
      </c>
      <c r="G47" s="22">
        <f t="shared" si="20"/>
        <v>109829.06950124439</v>
      </c>
      <c r="H47" s="22">
        <f t="shared" si="21"/>
        <v>106676.08450661012</v>
      </c>
      <c r="I47" s="22">
        <f t="shared" si="22"/>
        <v>93964.485434929346</v>
      </c>
      <c r="J47" s="44">
        <f t="shared" si="11"/>
        <v>3396.7753453993109</v>
      </c>
      <c r="K47" s="45">
        <f t="shared" si="12"/>
        <v>3299.2603455652611</v>
      </c>
      <c r="L47" s="46">
        <f t="shared" si="13"/>
        <v>2906.1181062349283</v>
      </c>
      <c r="M47" s="44">
        <f t="shared" si="14"/>
        <v>-3396.7753453993109</v>
      </c>
      <c r="N47" s="45">
        <f t="shared" si="15"/>
        <v>-3299.2603455652611</v>
      </c>
      <c r="O47" s="46">
        <f t="shared" si="16"/>
        <v>-2906.1181062349283</v>
      </c>
    </row>
    <row r="48" spans="1:18" x14ac:dyDescent="0.4">
      <c r="A48" s="9">
        <v>38</v>
      </c>
      <c r="B48" s="5">
        <v>43536</v>
      </c>
      <c r="C48" s="47">
        <v>1</v>
      </c>
      <c r="D48" s="56">
        <v>1.27</v>
      </c>
      <c r="E48" s="57">
        <v>1.5</v>
      </c>
      <c r="F48" s="85">
        <v>2</v>
      </c>
      <c r="G48" s="22">
        <f t="shared" si="20"/>
        <v>114013.5570492418</v>
      </c>
      <c r="H48" s="22">
        <f t="shared" si="21"/>
        <v>111476.50830940757</v>
      </c>
      <c r="I48" s="22">
        <f t="shared" si="22"/>
        <v>99602.354561025102</v>
      </c>
      <c r="J48" s="44">
        <f t="shared" si="11"/>
        <v>3294.8720850373315</v>
      </c>
      <c r="K48" s="45">
        <f t="shared" si="12"/>
        <v>3200.2825351983033</v>
      </c>
      <c r="L48" s="46">
        <f t="shared" si="13"/>
        <v>2818.9345630478801</v>
      </c>
      <c r="M48" s="44">
        <f t="shared" si="14"/>
        <v>4184.4875479974107</v>
      </c>
      <c r="N48" s="45">
        <f t="shared" si="15"/>
        <v>4800.4238027974552</v>
      </c>
      <c r="O48" s="46">
        <f t="shared" si="16"/>
        <v>5637.8691260957603</v>
      </c>
    </row>
    <row r="49" spans="1:15" x14ac:dyDescent="0.4">
      <c r="A49" s="9">
        <v>39</v>
      </c>
      <c r="B49" s="5">
        <v>43539</v>
      </c>
      <c r="C49" s="47">
        <v>1</v>
      </c>
      <c r="D49" s="56">
        <v>1.27</v>
      </c>
      <c r="E49" s="57">
        <v>1.5</v>
      </c>
      <c r="F49" s="85">
        <v>2</v>
      </c>
      <c r="G49" s="22">
        <f t="shared" si="20"/>
        <v>118357.47357281792</v>
      </c>
      <c r="H49" s="22">
        <f t="shared" si="21"/>
        <v>116492.95118333091</v>
      </c>
      <c r="I49" s="22">
        <f t="shared" si="22"/>
        <v>105578.4958346866</v>
      </c>
      <c r="J49" s="44">
        <f t="shared" si="11"/>
        <v>3420.4067114772538</v>
      </c>
      <c r="K49" s="45">
        <f t="shared" si="12"/>
        <v>3344.2952492822269</v>
      </c>
      <c r="L49" s="46">
        <f t="shared" si="13"/>
        <v>2988.0706368307528</v>
      </c>
      <c r="M49" s="44">
        <f t="shared" si="14"/>
        <v>4343.916523576112</v>
      </c>
      <c r="N49" s="45">
        <f t="shared" si="15"/>
        <v>5016.4428739233408</v>
      </c>
      <c r="O49" s="46">
        <f t="shared" si="16"/>
        <v>5976.1412736615057</v>
      </c>
    </row>
    <row r="50" spans="1:15" x14ac:dyDescent="0.4">
      <c r="A50" s="9">
        <v>40</v>
      </c>
      <c r="B50" s="5">
        <v>43544</v>
      </c>
      <c r="C50" s="47">
        <v>1</v>
      </c>
      <c r="D50" s="56">
        <v>1.27</v>
      </c>
      <c r="E50" s="57">
        <v>1.5</v>
      </c>
      <c r="F50" s="85">
        <v>2</v>
      </c>
      <c r="G50" s="22">
        <f t="shared" si="20"/>
        <v>122866.89331594229</v>
      </c>
      <c r="H50" s="22">
        <f t="shared" si="21"/>
        <v>121735.1339865808</v>
      </c>
      <c r="I50" s="22">
        <f t="shared" si="22"/>
        <v>111913.2055847678</v>
      </c>
      <c r="J50" s="44">
        <f t="shared" si="11"/>
        <v>3550.7242071845376</v>
      </c>
      <c r="K50" s="45">
        <f t="shared" si="12"/>
        <v>3494.7885354999271</v>
      </c>
      <c r="L50" s="46">
        <f t="shared" si="13"/>
        <v>3167.354875040598</v>
      </c>
      <c r="M50" s="44">
        <f t="shared" si="14"/>
        <v>4509.4197431243629</v>
      </c>
      <c r="N50" s="45">
        <f t="shared" si="15"/>
        <v>5242.1828032498906</v>
      </c>
      <c r="O50" s="46">
        <f t="shared" si="16"/>
        <v>6334.709750081196</v>
      </c>
    </row>
    <row r="51" spans="1:15" x14ac:dyDescent="0.4">
      <c r="A51" s="9">
        <v>41</v>
      </c>
      <c r="B51" s="5">
        <v>43565</v>
      </c>
      <c r="C51" s="47">
        <v>1</v>
      </c>
      <c r="D51" s="56">
        <v>-1</v>
      </c>
      <c r="E51" s="57">
        <v>-1</v>
      </c>
      <c r="F51" s="58">
        <v>-1</v>
      </c>
      <c r="G51" s="22">
        <f t="shared" si="20"/>
        <v>119180.88651646402</v>
      </c>
      <c r="H51" s="22">
        <f t="shared" si="21"/>
        <v>118083.07996698338</v>
      </c>
      <c r="I51" s="22">
        <f t="shared" si="22"/>
        <v>108555.80941722477</v>
      </c>
      <c r="J51" s="44">
        <f t="shared" si="11"/>
        <v>3686.0067994782685</v>
      </c>
      <c r="K51" s="45">
        <f t="shared" si="12"/>
        <v>3652.0540195974236</v>
      </c>
      <c r="L51" s="46">
        <f t="shared" si="13"/>
        <v>3357.3961675430337</v>
      </c>
      <c r="M51" s="44">
        <f t="shared" si="14"/>
        <v>-3686.0067994782685</v>
      </c>
      <c r="N51" s="45">
        <f t="shared" si="15"/>
        <v>-3652.0540195974236</v>
      </c>
      <c r="O51" s="46">
        <f t="shared" si="16"/>
        <v>-3357.3961675430337</v>
      </c>
    </row>
    <row r="52" spans="1:15" x14ac:dyDescent="0.4">
      <c r="A52" s="9">
        <v>42</v>
      </c>
      <c r="B52" s="5">
        <v>43606</v>
      </c>
      <c r="C52" s="47">
        <v>2</v>
      </c>
      <c r="D52" s="56">
        <v>-1</v>
      </c>
      <c r="E52" s="57">
        <v>-1</v>
      </c>
      <c r="F52" s="58">
        <v>-1</v>
      </c>
      <c r="G52" s="22">
        <f t="shared" si="20"/>
        <v>115605.4599209701</v>
      </c>
      <c r="H52" s="22">
        <f t="shared" si="21"/>
        <v>114540.58756797388</v>
      </c>
      <c r="I52" s="22">
        <f t="shared" si="22"/>
        <v>105299.13513470802</v>
      </c>
      <c r="J52" s="44">
        <f t="shared" si="11"/>
        <v>3575.4265954939206</v>
      </c>
      <c r="K52" s="45">
        <f t="shared" si="12"/>
        <v>3542.4923990095012</v>
      </c>
      <c r="L52" s="46">
        <f t="shared" si="13"/>
        <v>3256.674282516743</v>
      </c>
      <c r="M52" s="44">
        <f t="shared" si="14"/>
        <v>-3575.4265954939206</v>
      </c>
      <c r="N52" s="45">
        <f t="shared" si="15"/>
        <v>-3542.4923990095012</v>
      </c>
      <c r="O52" s="46">
        <f t="shared" si="16"/>
        <v>-3256.674282516743</v>
      </c>
    </row>
    <row r="53" spans="1:15" x14ac:dyDescent="0.4">
      <c r="A53" s="9">
        <v>43</v>
      </c>
      <c r="B53" s="5">
        <v>43622</v>
      </c>
      <c r="C53" s="47">
        <v>1</v>
      </c>
      <c r="D53" s="56">
        <v>-1</v>
      </c>
      <c r="E53" s="57">
        <v>-1</v>
      </c>
      <c r="F53" s="58">
        <v>-1</v>
      </c>
      <c r="G53" s="22">
        <f t="shared" si="20"/>
        <v>112137.29612334099</v>
      </c>
      <c r="H53" s="22">
        <f t="shared" si="21"/>
        <v>111104.36994093466</v>
      </c>
      <c r="I53" s="22">
        <f t="shared" si="22"/>
        <v>102140.16108066677</v>
      </c>
      <c r="J53" s="44">
        <f t="shared" si="11"/>
        <v>3468.1637976291026</v>
      </c>
      <c r="K53" s="45">
        <f t="shared" si="12"/>
        <v>3436.2176270392165</v>
      </c>
      <c r="L53" s="46">
        <f t="shared" si="13"/>
        <v>3158.9740540412404</v>
      </c>
      <c r="M53" s="44">
        <f t="shared" si="14"/>
        <v>-3468.1637976291026</v>
      </c>
      <c r="N53" s="45">
        <f t="shared" si="15"/>
        <v>-3436.2176270392165</v>
      </c>
      <c r="O53" s="46">
        <f t="shared" si="16"/>
        <v>-3158.9740540412404</v>
      </c>
    </row>
    <row r="54" spans="1:15" x14ac:dyDescent="0.4">
      <c r="A54" s="9">
        <v>44</v>
      </c>
      <c r="B54" s="5">
        <v>43649</v>
      </c>
      <c r="C54" s="47">
        <v>2</v>
      </c>
      <c r="D54" s="56">
        <v>1.27</v>
      </c>
      <c r="E54" s="57">
        <v>1.5</v>
      </c>
      <c r="F54" s="84">
        <v>2</v>
      </c>
      <c r="G54" s="22">
        <f t="shared" si="20"/>
        <v>116409.72710564028</v>
      </c>
      <c r="H54" s="22">
        <f t="shared" si="21"/>
        <v>116104.06658827672</v>
      </c>
      <c r="I54" s="22">
        <f t="shared" si="22"/>
        <v>108268.57074550677</v>
      </c>
      <c r="J54" s="44">
        <f t="shared" si="11"/>
        <v>3364.1188837002296</v>
      </c>
      <c r="K54" s="45">
        <f t="shared" si="12"/>
        <v>3333.1310982280397</v>
      </c>
      <c r="L54" s="46">
        <f t="shared" si="13"/>
        <v>3064.2048324200032</v>
      </c>
      <c r="M54" s="44">
        <f t="shared" si="14"/>
        <v>4272.4309822992918</v>
      </c>
      <c r="N54" s="45">
        <f t="shared" si="15"/>
        <v>4999.6966473420598</v>
      </c>
      <c r="O54" s="46">
        <f t="shared" si="16"/>
        <v>6128.4096648400064</v>
      </c>
    </row>
    <row r="55" spans="1:15" x14ac:dyDescent="0.4">
      <c r="A55" s="9">
        <v>45</v>
      </c>
      <c r="B55" s="5">
        <v>43739</v>
      </c>
      <c r="C55" s="47">
        <v>2</v>
      </c>
      <c r="D55" s="56">
        <v>-1</v>
      </c>
      <c r="E55" s="57">
        <v>-1</v>
      </c>
      <c r="F55" s="58">
        <v>-1</v>
      </c>
      <c r="G55" s="22">
        <f t="shared" si="20"/>
        <v>112917.43529247107</v>
      </c>
      <c r="H55" s="22">
        <f t="shared" si="21"/>
        <v>112620.94459062842</v>
      </c>
      <c r="I55" s="22">
        <f t="shared" si="22"/>
        <v>105020.51362314157</v>
      </c>
      <c r="J55" s="44">
        <f t="shared" si="11"/>
        <v>3492.2918131692081</v>
      </c>
      <c r="K55" s="45">
        <f t="shared" si="12"/>
        <v>3483.1219976483017</v>
      </c>
      <c r="L55" s="46">
        <f t="shared" si="13"/>
        <v>3248.0571223652032</v>
      </c>
      <c r="M55" s="44">
        <f t="shared" si="14"/>
        <v>-3492.2918131692081</v>
      </c>
      <c r="N55" s="45">
        <f t="shared" si="15"/>
        <v>-3483.1219976483017</v>
      </c>
      <c r="O55" s="46">
        <f t="shared" si="16"/>
        <v>-3248.0571223652032</v>
      </c>
    </row>
    <row r="56" spans="1:15" x14ac:dyDescent="0.4">
      <c r="A56" s="9">
        <v>46</v>
      </c>
      <c r="B56" s="5">
        <v>43752</v>
      </c>
      <c r="C56" s="47">
        <v>1</v>
      </c>
      <c r="D56" s="56">
        <v>-1</v>
      </c>
      <c r="E56" s="57">
        <v>-1</v>
      </c>
      <c r="F56" s="58">
        <v>-1</v>
      </c>
      <c r="G56" s="22">
        <f t="shared" si="20"/>
        <v>109529.91223369693</v>
      </c>
      <c r="H56" s="22">
        <f t="shared" si="21"/>
        <v>109242.31625290957</v>
      </c>
      <c r="I56" s="22">
        <f t="shared" si="22"/>
        <v>101869.89821444733</v>
      </c>
      <c r="J56" s="44">
        <f t="shared" si="11"/>
        <v>3387.5230587741321</v>
      </c>
      <c r="K56" s="45">
        <f t="shared" si="12"/>
        <v>3378.6283377188524</v>
      </c>
      <c r="L56" s="46">
        <f t="shared" si="13"/>
        <v>3150.615408694247</v>
      </c>
      <c r="M56" s="44">
        <f t="shared" si="14"/>
        <v>-3387.5230587741321</v>
      </c>
      <c r="N56" s="45">
        <f t="shared" si="15"/>
        <v>-3378.6283377188524</v>
      </c>
      <c r="O56" s="46">
        <f t="shared" si="16"/>
        <v>-3150.615408694247</v>
      </c>
    </row>
    <row r="57" spans="1:15" x14ac:dyDescent="0.4">
      <c r="A57" s="9">
        <v>47</v>
      </c>
      <c r="B57" s="5">
        <v>43783</v>
      </c>
      <c r="C57" s="47">
        <v>2</v>
      </c>
      <c r="D57" s="56">
        <v>-1</v>
      </c>
      <c r="E57" s="57">
        <v>-1</v>
      </c>
      <c r="F57" s="58">
        <v>-1</v>
      </c>
      <c r="G57" s="22">
        <f t="shared" si="20"/>
        <v>106244.01486668602</v>
      </c>
      <c r="H57" s="22">
        <f t="shared" si="21"/>
        <v>105965.04676532229</v>
      </c>
      <c r="I57" s="22">
        <f t="shared" si="22"/>
        <v>98813.801268013907</v>
      </c>
      <c r="J57" s="44">
        <f t="shared" si="11"/>
        <v>3285.8973670109076</v>
      </c>
      <c r="K57" s="45">
        <f t="shared" si="12"/>
        <v>3277.2694875872871</v>
      </c>
      <c r="L57" s="46">
        <f t="shared" si="13"/>
        <v>3056.0969464334198</v>
      </c>
      <c r="M57" s="44">
        <f t="shared" si="14"/>
        <v>-3285.8973670109076</v>
      </c>
      <c r="N57" s="45">
        <f t="shared" si="15"/>
        <v>-3277.2694875872871</v>
      </c>
      <c r="O57" s="46">
        <f t="shared" si="16"/>
        <v>-3056.0969464334198</v>
      </c>
    </row>
    <row r="58" spans="1:15" x14ac:dyDescent="0.4">
      <c r="A58" s="9">
        <v>48</v>
      </c>
      <c r="B58" s="5">
        <v>43816</v>
      </c>
      <c r="C58" s="47">
        <v>1</v>
      </c>
      <c r="D58" s="56">
        <v>-1</v>
      </c>
      <c r="E58" s="57">
        <v>-1</v>
      </c>
      <c r="F58" s="58">
        <v>-1</v>
      </c>
      <c r="G58" s="22">
        <f t="shared" si="20"/>
        <v>103056.69442068544</v>
      </c>
      <c r="H58" s="22">
        <f t="shared" si="21"/>
        <v>102786.09536236263</v>
      </c>
      <c r="I58" s="22">
        <f t="shared" si="22"/>
        <v>95849.387229973494</v>
      </c>
      <c r="J58" s="44">
        <f t="shared" si="11"/>
        <v>3187.3204460005804</v>
      </c>
      <c r="K58" s="45">
        <f t="shared" si="12"/>
        <v>3178.9514029596685</v>
      </c>
      <c r="L58" s="46">
        <f t="shared" si="13"/>
        <v>2964.4140380404169</v>
      </c>
      <c r="M58" s="44">
        <f t="shared" si="14"/>
        <v>-3187.3204460005804</v>
      </c>
      <c r="N58" s="45">
        <f t="shared" si="15"/>
        <v>-3178.9514029596685</v>
      </c>
      <c r="O58" s="46">
        <f t="shared" si="16"/>
        <v>-2964.4140380404169</v>
      </c>
    </row>
    <row r="59" spans="1:15" x14ac:dyDescent="0.4">
      <c r="A59" s="9">
        <v>49</v>
      </c>
      <c r="B59" s="5">
        <v>44041</v>
      </c>
      <c r="C59" s="47">
        <v>1</v>
      </c>
      <c r="D59" s="56">
        <v>1.27</v>
      </c>
      <c r="E59" s="57">
        <v>1.5</v>
      </c>
      <c r="F59" s="85">
        <v>2</v>
      </c>
      <c r="G59" s="22">
        <f t="shared" si="20"/>
        <v>106983.15447811356</v>
      </c>
      <c r="H59" s="22">
        <f t="shared" si="21"/>
        <v>107411.46965366894</v>
      </c>
      <c r="I59" s="22">
        <f t="shared" si="22"/>
        <v>101600.3504637719</v>
      </c>
      <c r="J59" s="44">
        <f t="shared" si="11"/>
        <v>3091.7008326205632</v>
      </c>
      <c r="K59" s="45">
        <f t="shared" si="12"/>
        <v>3083.5828608708789</v>
      </c>
      <c r="L59" s="46">
        <f t="shared" si="13"/>
        <v>2875.4816168992047</v>
      </c>
      <c r="M59" s="44">
        <f t="shared" si="14"/>
        <v>3926.4600574281153</v>
      </c>
      <c r="N59" s="45">
        <f t="shared" si="15"/>
        <v>4625.3742913063179</v>
      </c>
      <c r="O59" s="46">
        <f t="shared" si="16"/>
        <v>5750.9632337984094</v>
      </c>
    </row>
    <row r="60" spans="1:15" x14ac:dyDescent="0.4">
      <c r="A60" s="9">
        <v>50</v>
      </c>
      <c r="B60" s="5">
        <v>44116</v>
      </c>
      <c r="C60" s="47">
        <v>1</v>
      </c>
      <c r="D60" s="56">
        <v>-1</v>
      </c>
      <c r="E60" s="57">
        <v>-1</v>
      </c>
      <c r="F60" s="58">
        <v>-1</v>
      </c>
      <c r="G60" s="22">
        <f t="shared" ref="G60:G66" si="23">IF(D60="","",G59+M60)</f>
        <v>103773.65984377015</v>
      </c>
      <c r="H60" s="22">
        <f t="shared" ref="H60:H66" si="24">IF(E60="","",H59+N60)</f>
        <v>104189.12556405888</v>
      </c>
      <c r="I60" s="22">
        <f t="shared" ref="I60:I66" si="25">IF(F60="","",I59+O60)</f>
        <v>98552.339949858739</v>
      </c>
      <c r="J60" s="44">
        <f t="shared" ref="J60:J66" si="26">IF(G59="","",G59*0.03)</f>
        <v>3209.4946343434067</v>
      </c>
      <c r="K60" s="45">
        <f t="shared" ref="K60:K66" si="27">IF(H59="","",H59*0.03)</f>
        <v>3222.3440896100683</v>
      </c>
      <c r="L60" s="46">
        <f t="shared" ref="L60:L66" si="28">IF(I59="","",I59*0.03)</f>
        <v>3048.010513913157</v>
      </c>
      <c r="M60" s="44">
        <f t="shared" ref="M60:M66" si="29">IF(D60="","",J60*D60)</f>
        <v>-3209.4946343434067</v>
      </c>
      <c r="N60" s="45">
        <f t="shared" ref="N60:N66" si="30">IF(E60="","",K60*E60)</f>
        <v>-3222.3440896100683</v>
      </c>
      <c r="O60" s="46">
        <f t="shared" ref="O60:O66" si="31">IF(F60="","",L60*F60)</f>
        <v>-3048.010513913157</v>
      </c>
    </row>
    <row r="61" spans="1:15" x14ac:dyDescent="0.4">
      <c r="A61" s="9">
        <v>51</v>
      </c>
      <c r="B61" s="5">
        <v>44180</v>
      </c>
      <c r="C61" s="47">
        <v>1</v>
      </c>
      <c r="D61" s="56">
        <v>-1</v>
      </c>
      <c r="E61" s="57">
        <v>-1</v>
      </c>
      <c r="F61" s="58">
        <v>-1</v>
      </c>
      <c r="G61" s="22">
        <f t="shared" si="23"/>
        <v>100660.45004845705</v>
      </c>
      <c r="H61" s="22">
        <f t="shared" si="24"/>
        <v>101063.45179713711</v>
      </c>
      <c r="I61" s="22">
        <f t="shared" si="25"/>
        <v>95595.769751362983</v>
      </c>
      <c r="J61" s="44">
        <f t="shared" si="26"/>
        <v>3113.2097953131042</v>
      </c>
      <c r="K61" s="45">
        <f t="shared" si="27"/>
        <v>3125.6737669217664</v>
      </c>
      <c r="L61" s="46">
        <f t="shared" si="28"/>
        <v>2956.5701984957623</v>
      </c>
      <c r="M61" s="44">
        <f t="shared" si="29"/>
        <v>-3113.2097953131042</v>
      </c>
      <c r="N61" s="45">
        <f t="shared" si="30"/>
        <v>-3125.6737669217664</v>
      </c>
      <c r="O61" s="46">
        <f t="shared" si="31"/>
        <v>-2956.5701984957623</v>
      </c>
    </row>
    <row r="62" spans="1:15" x14ac:dyDescent="0.4">
      <c r="A62" s="9">
        <v>52</v>
      </c>
      <c r="B62" s="5">
        <v>44413</v>
      </c>
      <c r="C62" s="47">
        <v>2</v>
      </c>
      <c r="D62" s="56">
        <v>1.27</v>
      </c>
      <c r="E62" s="57">
        <v>1.5</v>
      </c>
      <c r="F62" s="84">
        <v>2</v>
      </c>
      <c r="G62" s="22">
        <f t="shared" si="23"/>
        <v>104495.61319530326</v>
      </c>
      <c r="H62" s="22">
        <f t="shared" si="24"/>
        <v>105611.30712800828</v>
      </c>
      <c r="I62" s="22">
        <f t="shared" si="25"/>
        <v>101331.51593644476</v>
      </c>
      <c r="J62" s="44">
        <f t="shared" si="26"/>
        <v>3019.8135014537111</v>
      </c>
      <c r="K62" s="45">
        <f t="shared" si="27"/>
        <v>3031.9035539141132</v>
      </c>
      <c r="L62" s="46">
        <f t="shared" si="28"/>
        <v>2867.8730925408895</v>
      </c>
      <c r="M62" s="44">
        <f t="shared" si="29"/>
        <v>3835.1631468462133</v>
      </c>
      <c r="N62" s="45">
        <f t="shared" si="30"/>
        <v>4547.8553308711698</v>
      </c>
      <c r="O62" s="46">
        <f t="shared" si="31"/>
        <v>5735.746185081779</v>
      </c>
    </row>
    <row r="63" spans="1:15" x14ac:dyDescent="0.4">
      <c r="A63" s="9">
        <v>53</v>
      </c>
      <c r="B63" s="5">
        <v>44426</v>
      </c>
      <c r="C63" s="47">
        <v>2</v>
      </c>
      <c r="D63" s="56">
        <v>-1</v>
      </c>
      <c r="E63" s="57">
        <v>-1</v>
      </c>
      <c r="F63" s="58">
        <v>-1</v>
      </c>
      <c r="G63" s="22">
        <f t="shared" si="23"/>
        <v>101360.74479944416</v>
      </c>
      <c r="H63" s="22">
        <f t="shared" si="24"/>
        <v>102442.96791416804</v>
      </c>
      <c r="I63" s="22">
        <f t="shared" si="25"/>
        <v>98291.570458351416</v>
      </c>
      <c r="J63" s="44">
        <f t="shared" si="26"/>
        <v>3134.8683958590977</v>
      </c>
      <c r="K63" s="45">
        <f t="shared" si="27"/>
        <v>3168.3392138402482</v>
      </c>
      <c r="L63" s="46">
        <f t="shared" si="28"/>
        <v>3039.9454780933429</v>
      </c>
      <c r="M63" s="44">
        <f t="shared" si="29"/>
        <v>-3134.8683958590977</v>
      </c>
      <c r="N63" s="45">
        <f t="shared" si="30"/>
        <v>-3168.3392138402482</v>
      </c>
      <c r="O63" s="46">
        <f t="shared" si="31"/>
        <v>-3039.9454780933429</v>
      </c>
    </row>
    <row r="64" spans="1:15" x14ac:dyDescent="0.4">
      <c r="A64" s="9">
        <v>54</v>
      </c>
      <c r="B64" s="5">
        <v>44692</v>
      </c>
      <c r="C64" s="47">
        <v>2</v>
      </c>
      <c r="D64" s="56">
        <v>1.27</v>
      </c>
      <c r="E64" s="57">
        <v>1.5</v>
      </c>
      <c r="F64" s="58">
        <v>2</v>
      </c>
      <c r="G64" s="22">
        <f t="shared" si="23"/>
        <v>105222.58917630298</v>
      </c>
      <c r="H64" s="22">
        <f t="shared" si="24"/>
        <v>107052.9014703056</v>
      </c>
      <c r="I64" s="22">
        <f t="shared" si="25"/>
        <v>104189.0646858525</v>
      </c>
      <c r="J64" s="44">
        <f t="shared" si="26"/>
        <v>3040.8223439833246</v>
      </c>
      <c r="K64" s="45">
        <f t="shared" si="27"/>
        <v>3073.289037425041</v>
      </c>
      <c r="L64" s="46">
        <f t="shared" si="28"/>
        <v>2948.7471137505422</v>
      </c>
      <c r="M64" s="44">
        <f t="shared" si="29"/>
        <v>3861.8443768588222</v>
      </c>
      <c r="N64" s="45">
        <f t="shared" si="30"/>
        <v>4609.933556137561</v>
      </c>
      <c r="O64" s="46">
        <f t="shared" si="31"/>
        <v>5897.4942275010844</v>
      </c>
    </row>
    <row r="65" spans="1:15" x14ac:dyDescent="0.4">
      <c r="A65" s="9">
        <v>55</v>
      </c>
      <c r="B65" s="5">
        <v>44888</v>
      </c>
      <c r="C65" s="47">
        <v>1</v>
      </c>
      <c r="D65" s="56">
        <v>1.27</v>
      </c>
      <c r="E65" s="57">
        <v>1.5</v>
      </c>
      <c r="F65" s="85">
        <v>2</v>
      </c>
      <c r="G65" s="22">
        <f t="shared" si="23"/>
        <v>109231.56982392012</v>
      </c>
      <c r="H65" s="22">
        <f t="shared" si="24"/>
        <v>111870.28203646935</v>
      </c>
      <c r="I65" s="22">
        <f t="shared" si="25"/>
        <v>110440.40856700364</v>
      </c>
      <c r="J65" s="44">
        <f t="shared" si="26"/>
        <v>3156.6776752890892</v>
      </c>
      <c r="K65" s="45">
        <f t="shared" si="27"/>
        <v>3211.5870441091679</v>
      </c>
      <c r="L65" s="46">
        <f t="shared" si="28"/>
        <v>3125.6719405755748</v>
      </c>
      <c r="M65" s="44">
        <f t="shared" si="29"/>
        <v>4008.9806476171434</v>
      </c>
      <c r="N65" s="45">
        <f t="shared" si="30"/>
        <v>4817.3805661637516</v>
      </c>
      <c r="O65" s="46">
        <f t="shared" si="31"/>
        <v>6251.3438811511496</v>
      </c>
    </row>
    <row r="66" spans="1:15" x14ac:dyDescent="0.4">
      <c r="A66" s="9">
        <v>56</v>
      </c>
      <c r="B66" s="5">
        <v>44938</v>
      </c>
      <c r="C66" s="47">
        <v>1</v>
      </c>
      <c r="D66" s="56">
        <v>1.27</v>
      </c>
      <c r="E66" s="57">
        <v>1.5</v>
      </c>
      <c r="F66" s="58">
        <v>-1</v>
      </c>
      <c r="G66" s="22">
        <f t="shared" si="23"/>
        <v>113393.29263421147</v>
      </c>
      <c r="H66" s="22">
        <f t="shared" si="24"/>
        <v>116904.44472811047</v>
      </c>
      <c r="I66" s="22">
        <f t="shared" si="25"/>
        <v>107127.19630999354</v>
      </c>
      <c r="J66" s="44">
        <f t="shared" si="26"/>
        <v>3276.9470947176032</v>
      </c>
      <c r="K66" s="45">
        <f t="shared" si="27"/>
        <v>3356.1084610940802</v>
      </c>
      <c r="L66" s="46">
        <f t="shared" si="28"/>
        <v>3313.2122570101092</v>
      </c>
      <c r="M66" s="44">
        <f t="shared" si="29"/>
        <v>4161.7228102913559</v>
      </c>
      <c r="N66" s="45">
        <f t="shared" si="30"/>
        <v>5034.1626916411205</v>
      </c>
      <c r="O66" s="46">
        <f t="shared" si="31"/>
        <v>-3313.2122570101092</v>
      </c>
    </row>
    <row r="67" spans="1:15" x14ac:dyDescent="0.4">
      <c r="A67" s="9">
        <v>57</v>
      </c>
      <c r="B67" s="5">
        <v>44978</v>
      </c>
      <c r="C67" s="47">
        <v>2</v>
      </c>
      <c r="D67" s="56">
        <v>1.27</v>
      </c>
      <c r="E67" s="57">
        <v>1.5</v>
      </c>
      <c r="F67" s="58">
        <v>2</v>
      </c>
      <c r="G67" s="22">
        <f t="shared" ref="G67:G73" si="32">IF(D67="","",G66+M67)</f>
        <v>117713.57708357493</v>
      </c>
      <c r="H67" s="22">
        <f t="shared" ref="H67:H73" si="33">IF(E67="","",H66+N67)</f>
        <v>122165.14474087543</v>
      </c>
      <c r="I67" s="22">
        <f t="shared" ref="I67:I73" si="34">IF(F67="","",I66+O67)</f>
        <v>113554.82808859315</v>
      </c>
      <c r="J67" s="44">
        <f t="shared" ref="J67:J73" si="35">IF(G66="","",G66*0.03)</f>
        <v>3401.7987790263437</v>
      </c>
      <c r="K67" s="45">
        <f t="shared" ref="K67:K73" si="36">IF(H66="","",H66*0.03)</f>
        <v>3507.1333418433137</v>
      </c>
      <c r="L67" s="46">
        <f t="shared" ref="L67:L73" si="37">IF(I66="","",I66*0.03)</f>
        <v>3213.8158892998058</v>
      </c>
      <c r="M67" s="44">
        <f t="shared" ref="M67:M73" si="38">IF(D67="","",J67*D67)</f>
        <v>4320.2844493634566</v>
      </c>
      <c r="N67" s="45">
        <f t="shared" ref="N67:N73" si="39">IF(E67="","",K67*E67)</f>
        <v>5260.7000127649708</v>
      </c>
      <c r="O67" s="46">
        <f t="shared" ref="O67:O73" si="40">IF(F67="","",L67*F67)</f>
        <v>6427.6317785996116</v>
      </c>
    </row>
    <row r="68" spans="1:15" x14ac:dyDescent="0.4">
      <c r="A68" s="9">
        <v>58</v>
      </c>
      <c r="B68" s="5">
        <v>45036</v>
      </c>
      <c r="C68" s="47">
        <v>1</v>
      </c>
      <c r="D68" s="56">
        <v>1.27</v>
      </c>
      <c r="E68" s="57">
        <v>1.5</v>
      </c>
      <c r="F68" s="58">
        <v>2</v>
      </c>
      <c r="G68" s="22">
        <f t="shared" si="32"/>
        <v>122198.46437045913</v>
      </c>
      <c r="H68" s="22">
        <f t="shared" si="33"/>
        <v>127662.57625421483</v>
      </c>
      <c r="I68" s="22">
        <f t="shared" si="34"/>
        <v>120368.11777390873</v>
      </c>
      <c r="J68" s="44">
        <f t="shared" si="35"/>
        <v>3531.4073125072478</v>
      </c>
      <c r="K68" s="45">
        <f t="shared" si="36"/>
        <v>3664.9543422262627</v>
      </c>
      <c r="L68" s="46">
        <f t="shared" si="37"/>
        <v>3406.644842657794</v>
      </c>
      <c r="M68" s="44">
        <f t="shared" si="38"/>
        <v>4484.8872868842045</v>
      </c>
      <c r="N68" s="45">
        <f t="shared" si="39"/>
        <v>5497.4315133393939</v>
      </c>
      <c r="O68" s="46">
        <f t="shared" si="40"/>
        <v>6813.289685315588</v>
      </c>
    </row>
    <row r="69" spans="1:15" x14ac:dyDescent="0.4">
      <c r="A69" s="9">
        <v>59</v>
      </c>
      <c r="B69" s="5">
        <v>45124</v>
      </c>
      <c r="C69" s="47">
        <v>1</v>
      </c>
      <c r="D69" s="56">
        <v>-1</v>
      </c>
      <c r="E69" s="57">
        <v>-1</v>
      </c>
      <c r="F69" s="58">
        <v>-1</v>
      </c>
      <c r="G69" s="22">
        <f t="shared" si="32"/>
        <v>118532.51043934535</v>
      </c>
      <c r="H69" s="22">
        <f t="shared" si="33"/>
        <v>123832.69896658839</v>
      </c>
      <c r="I69" s="22">
        <f t="shared" si="34"/>
        <v>116757.07424069147</v>
      </c>
      <c r="J69" s="44">
        <f t="shared" si="35"/>
        <v>3665.9539311137737</v>
      </c>
      <c r="K69" s="45">
        <f t="shared" si="36"/>
        <v>3829.8772876264447</v>
      </c>
      <c r="L69" s="46">
        <f t="shared" si="37"/>
        <v>3611.0435332172619</v>
      </c>
      <c r="M69" s="44">
        <f t="shared" si="38"/>
        <v>-3665.9539311137737</v>
      </c>
      <c r="N69" s="45">
        <f t="shared" si="39"/>
        <v>-3829.8772876264447</v>
      </c>
      <c r="O69" s="46">
        <f t="shared" si="40"/>
        <v>-3611.0435332172619</v>
      </c>
    </row>
    <row r="70" spans="1:15" x14ac:dyDescent="0.4">
      <c r="A70" s="9">
        <v>60</v>
      </c>
      <c r="B70" s="5">
        <v>45177</v>
      </c>
      <c r="C70" s="47">
        <v>2</v>
      </c>
      <c r="D70" s="56">
        <v>-1</v>
      </c>
      <c r="E70" s="57">
        <v>-1</v>
      </c>
      <c r="F70" s="58">
        <v>-1</v>
      </c>
      <c r="G70" s="22">
        <f t="shared" si="32"/>
        <v>114976.53512616499</v>
      </c>
      <c r="H70" s="22">
        <f t="shared" si="33"/>
        <v>120117.71799759073</v>
      </c>
      <c r="I70" s="22">
        <f t="shared" si="34"/>
        <v>113254.36201347072</v>
      </c>
      <c r="J70" s="44">
        <f t="shared" si="35"/>
        <v>3555.9753131803604</v>
      </c>
      <c r="K70" s="45">
        <f t="shared" si="36"/>
        <v>3714.9809689976514</v>
      </c>
      <c r="L70" s="46">
        <f t="shared" si="37"/>
        <v>3502.7122272207439</v>
      </c>
      <c r="M70" s="44">
        <f t="shared" si="38"/>
        <v>-3555.9753131803604</v>
      </c>
      <c r="N70" s="45">
        <f t="shared" si="39"/>
        <v>-3714.9809689976514</v>
      </c>
      <c r="O70" s="46">
        <f t="shared" si="40"/>
        <v>-3502.7122272207439</v>
      </c>
    </row>
    <row r="71" spans="1:15" x14ac:dyDescent="0.4">
      <c r="A71" s="9">
        <v>61</v>
      </c>
      <c r="B71" s="5">
        <v>45280</v>
      </c>
      <c r="C71" s="47">
        <v>1</v>
      </c>
      <c r="D71" s="56">
        <v>-1</v>
      </c>
      <c r="E71" s="57">
        <v>-1</v>
      </c>
      <c r="F71" s="58">
        <v>-1</v>
      </c>
      <c r="G71" s="22">
        <f t="shared" si="32"/>
        <v>111527.23907238005</v>
      </c>
      <c r="H71" s="22">
        <f t="shared" si="33"/>
        <v>116514.18645766302</v>
      </c>
      <c r="I71" s="22">
        <f t="shared" si="34"/>
        <v>109856.73115306659</v>
      </c>
      <c r="J71" s="44">
        <f t="shared" si="35"/>
        <v>3449.2960537849494</v>
      </c>
      <c r="K71" s="45">
        <f t="shared" si="36"/>
        <v>3603.531539927722</v>
      </c>
      <c r="L71" s="46">
        <f t="shared" si="37"/>
        <v>3397.6308604041214</v>
      </c>
      <c r="M71" s="44">
        <f t="shared" si="38"/>
        <v>-3449.2960537849494</v>
      </c>
      <c r="N71" s="45">
        <f t="shared" si="39"/>
        <v>-3603.531539927722</v>
      </c>
      <c r="O71" s="46">
        <f t="shared" si="40"/>
        <v>-3397.6308604041214</v>
      </c>
    </row>
    <row r="72" spans="1:15" x14ac:dyDescent="0.4">
      <c r="A72" s="9">
        <v>62</v>
      </c>
      <c r="B72" s="5"/>
      <c r="C72" s="47"/>
      <c r="D72" s="56"/>
      <c r="E72" s="57"/>
      <c r="F72" s="58"/>
      <c r="G72" s="22" t="str">
        <f t="shared" si="32"/>
        <v/>
      </c>
      <c r="H72" s="22" t="str">
        <f t="shared" si="33"/>
        <v/>
      </c>
      <c r="I72" s="22" t="str">
        <f t="shared" si="34"/>
        <v/>
      </c>
      <c r="J72" s="44">
        <f t="shared" si="35"/>
        <v>3345.8171721714011</v>
      </c>
      <c r="K72" s="45">
        <f t="shared" si="36"/>
        <v>3495.4255937298904</v>
      </c>
      <c r="L72" s="46">
        <f t="shared" si="37"/>
        <v>3295.7019345919975</v>
      </c>
      <c r="M72" s="44" t="str">
        <f t="shared" si="38"/>
        <v/>
      </c>
      <c r="N72" s="45" t="str">
        <f t="shared" si="39"/>
        <v/>
      </c>
      <c r="O72" s="46" t="str">
        <f t="shared" si="40"/>
        <v/>
      </c>
    </row>
    <row r="73" spans="1:15" x14ac:dyDescent="0.4">
      <c r="A73" s="9">
        <v>63</v>
      </c>
      <c r="B73" s="5"/>
      <c r="C73" s="47"/>
      <c r="D73" s="56"/>
      <c r="E73" s="57"/>
      <c r="F73" s="58"/>
      <c r="G73" s="22" t="str">
        <f t="shared" si="32"/>
        <v/>
      </c>
      <c r="H73" s="22" t="str">
        <f t="shared" si="33"/>
        <v/>
      </c>
      <c r="I73" s="22" t="str">
        <f t="shared" si="34"/>
        <v/>
      </c>
      <c r="J73" s="44" t="str">
        <f t="shared" si="35"/>
        <v/>
      </c>
      <c r="K73" s="45" t="str">
        <f t="shared" si="36"/>
        <v/>
      </c>
      <c r="L73" s="46" t="str">
        <f t="shared" si="37"/>
        <v/>
      </c>
      <c r="M73" s="44" t="str">
        <f t="shared" si="38"/>
        <v/>
      </c>
      <c r="N73" s="45" t="str">
        <f t="shared" si="39"/>
        <v/>
      </c>
      <c r="O73" s="46" t="str">
        <f t="shared" si="40"/>
        <v/>
      </c>
    </row>
    <row r="74" spans="1:15" ht="19.5" thickBot="1" x14ac:dyDescent="0.45">
      <c r="A74" s="9">
        <v>64</v>
      </c>
      <c r="B74" s="6">
        <v>45351</v>
      </c>
      <c r="C74" s="51"/>
      <c r="D74" s="60"/>
      <c r="E74" s="61"/>
      <c r="F74" s="62"/>
      <c r="G74" s="22" t="str">
        <f>IF(D74="","",G59+M74)</f>
        <v/>
      </c>
      <c r="H74" s="22" t="str">
        <f>IF(E74="","",H59+N74)</f>
        <v/>
      </c>
      <c r="I74" s="22" t="str">
        <f>IF(F74="","",I59+O74)</f>
        <v/>
      </c>
      <c r="J74" s="44"/>
      <c r="K74" s="45"/>
      <c r="L74" s="46"/>
      <c r="M74" s="44" t="str">
        <f t="shared" si="14"/>
        <v/>
      </c>
      <c r="N74" s="45" t="str">
        <f t="shared" si="15"/>
        <v/>
      </c>
      <c r="O74" s="46" t="str">
        <f t="shared" si="16"/>
        <v/>
      </c>
    </row>
    <row r="75" spans="1:15" ht="19.5" thickBot="1" x14ac:dyDescent="0.45">
      <c r="A75" s="9"/>
      <c r="B75" s="94" t="s">
        <v>5</v>
      </c>
      <c r="C75" s="95"/>
      <c r="D75" s="7">
        <f>COUNTIF(D11:D74,1.27)</f>
        <v>28</v>
      </c>
      <c r="E75" s="7">
        <f>COUNTIF(E11:E74,1.5)</f>
        <v>27</v>
      </c>
      <c r="F75" s="8">
        <f>COUNTIF(F11:F74,2)</f>
        <v>22</v>
      </c>
      <c r="G75" s="69">
        <f>M75+G10</f>
        <v>111527.23907238003</v>
      </c>
      <c r="H75" s="70">
        <f>N75+H10</f>
        <v>116514.186457663</v>
      </c>
      <c r="I75" s="71">
        <f>O75+I10</f>
        <v>109856.73115306663</v>
      </c>
      <c r="J75" s="66" t="s">
        <v>33</v>
      </c>
      <c r="K75" s="67">
        <f>B74-B11</f>
        <v>5082</v>
      </c>
      <c r="L75" s="68" t="s">
        <v>34</v>
      </c>
      <c r="M75" s="80">
        <f>SUM(M11:M74)</f>
        <v>11527.239072380042</v>
      </c>
      <c r="N75" s="81">
        <f>SUM(N11:N74)</f>
        <v>16514.186457663</v>
      </c>
      <c r="O75" s="82">
        <f>SUM(O11:O74)</f>
        <v>9856.7311530666302</v>
      </c>
    </row>
    <row r="76" spans="1:15" ht="19.5" thickBot="1" x14ac:dyDescent="0.45">
      <c r="A76" s="9"/>
      <c r="B76" s="88" t="s">
        <v>6</v>
      </c>
      <c r="C76" s="89"/>
      <c r="D76" s="7">
        <f>COUNTIF(D11:D74,-1)</f>
        <v>32</v>
      </c>
      <c r="E76" s="7">
        <f>COUNTIF(E11:E74,-1)</f>
        <v>34</v>
      </c>
      <c r="F76" s="8">
        <f>COUNTIF(F11:F74,-1)</f>
        <v>39</v>
      </c>
      <c r="G76" s="86" t="s">
        <v>32</v>
      </c>
      <c r="H76" s="87"/>
      <c r="I76" s="93"/>
      <c r="J76" s="86" t="s">
        <v>35</v>
      </c>
      <c r="K76" s="87"/>
      <c r="L76" s="93"/>
      <c r="M76" s="9"/>
      <c r="N76" s="3"/>
      <c r="O76" s="4"/>
    </row>
    <row r="77" spans="1:15" ht="19.5" thickBot="1" x14ac:dyDescent="0.45">
      <c r="A77" s="9"/>
      <c r="B77" s="88" t="s">
        <v>37</v>
      </c>
      <c r="C77" s="89"/>
      <c r="D77" s="7">
        <f>COUNTIF(D11:D74,0)</f>
        <v>0</v>
      </c>
      <c r="E77" s="7">
        <f>COUNTIF(E11:E74,0)</f>
        <v>0</v>
      </c>
      <c r="F77" s="7">
        <f>COUNTIF(F11:F74,0)</f>
        <v>0</v>
      </c>
      <c r="G77" s="75">
        <f>G75/G10</f>
        <v>1.1152723907238002</v>
      </c>
      <c r="H77" s="76">
        <f>H75/H10</f>
        <v>1.16514186457663</v>
      </c>
      <c r="I77" s="77">
        <f>I75/I10</f>
        <v>1.0985673115306664</v>
      </c>
      <c r="J77" s="64">
        <f>(G77-100%)*30/K75</f>
        <v>6.8047456153364958E-4</v>
      </c>
      <c r="K77" s="64">
        <f>(H77-100%)*30/K75</f>
        <v>9.7486342725283377E-4</v>
      </c>
      <c r="L77" s="65">
        <f>(I77-100%)*30/K75</f>
        <v>5.8186134315623642E-4</v>
      </c>
      <c r="M77" s="10"/>
      <c r="N77" s="2"/>
      <c r="O77" s="11"/>
    </row>
    <row r="78" spans="1:15" ht="19.5" thickBot="1" x14ac:dyDescent="0.45">
      <c r="A78" s="3"/>
      <c r="B78" s="86" t="s">
        <v>4</v>
      </c>
      <c r="C78" s="87"/>
      <c r="D78" s="78">
        <f t="shared" ref="D78:E78" si="41">D75/(D75+D76+D77)</f>
        <v>0.46666666666666667</v>
      </c>
      <c r="E78" s="73">
        <f t="shared" si="41"/>
        <v>0.44262295081967212</v>
      </c>
      <c r="F78" s="74">
        <f>F75/(F75+F76+F77)</f>
        <v>0.36065573770491804</v>
      </c>
    </row>
    <row r="80" spans="1:15" x14ac:dyDescent="0.4">
      <c r="D80" s="72"/>
      <c r="E80" s="72"/>
      <c r="F80" s="72"/>
    </row>
  </sheetData>
  <mergeCells count="11">
    <mergeCell ref="B78:C78"/>
    <mergeCell ref="B77:C77"/>
    <mergeCell ref="J10:L10"/>
    <mergeCell ref="J8:L8"/>
    <mergeCell ref="M8:O8"/>
    <mergeCell ref="G8:I8"/>
    <mergeCell ref="M10:O10"/>
    <mergeCell ref="B75:C75"/>
    <mergeCell ref="B76:C76"/>
    <mergeCell ref="G76:I76"/>
    <mergeCell ref="J76:L76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2"/>
  <sheetViews>
    <sheetView topLeftCell="E217" zoomScale="80" zoomScaleNormal="80" workbookViewId="0">
      <selection activeCell="B262" sqref="B262"/>
    </sheetView>
  </sheetViews>
  <sheetFormatPr defaultColWidth="8.125" defaultRowHeight="14.25" x14ac:dyDescent="0.4"/>
  <cols>
    <col min="1" max="1" width="6.625" style="8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1" spans="1:1" x14ac:dyDescent="0.4">
      <c r="A1" s="83" t="s">
        <v>39</v>
      </c>
    </row>
    <row r="43" spans="1:1" x14ac:dyDescent="0.4">
      <c r="A43" s="83" t="s">
        <v>40</v>
      </c>
    </row>
    <row r="88" spans="1:1" x14ac:dyDescent="0.4">
      <c r="A88" s="83" t="s">
        <v>41</v>
      </c>
    </row>
    <row r="132" spans="1:1" x14ac:dyDescent="0.4">
      <c r="A132" s="83" t="s">
        <v>42</v>
      </c>
    </row>
    <row r="176" spans="1:1" x14ac:dyDescent="0.4">
      <c r="A176" s="83" t="s">
        <v>43</v>
      </c>
    </row>
    <row r="220" spans="1:1" x14ac:dyDescent="0.4">
      <c r="A220" s="83" t="s">
        <v>45</v>
      </c>
    </row>
    <row r="262" spans="1:1" x14ac:dyDescent="0.4">
      <c r="A262" s="83" t="s">
        <v>46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K12" sqref="K12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28</v>
      </c>
    </row>
    <row r="2" spans="1:10" x14ac:dyDescent="0.4">
      <c r="A2" s="96" t="s">
        <v>48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0" x14ac:dyDescent="0.4">
      <c r="A11" s="52" t="s">
        <v>29</v>
      </c>
    </row>
    <row r="12" spans="1:10" x14ac:dyDescent="0.4">
      <c r="A12" s="98" t="s">
        <v>49</v>
      </c>
      <c r="B12" s="99"/>
      <c r="C12" s="99"/>
      <c r="D12" s="99"/>
      <c r="E12" s="99"/>
      <c r="F12" s="99"/>
      <c r="G12" s="99"/>
      <c r="H12" s="99"/>
      <c r="I12" s="99"/>
      <c r="J12" s="99"/>
    </row>
    <row r="13" spans="1:10" x14ac:dyDescent="0.4">
      <c r="A13" s="99"/>
      <c r="B13" s="99"/>
      <c r="C13" s="99"/>
      <c r="D13" s="99"/>
      <c r="E13" s="99"/>
      <c r="F13" s="99"/>
      <c r="G13" s="99"/>
      <c r="H13" s="99"/>
      <c r="I13" s="99"/>
      <c r="J13" s="99"/>
    </row>
    <row r="14" spans="1:10" x14ac:dyDescent="0.4">
      <c r="A14" s="99"/>
      <c r="B14" s="99"/>
      <c r="C14" s="99"/>
      <c r="D14" s="99"/>
      <c r="E14" s="99"/>
      <c r="F14" s="99"/>
      <c r="G14" s="99"/>
      <c r="H14" s="99"/>
      <c r="I14" s="99"/>
      <c r="J14" s="99"/>
    </row>
    <row r="15" spans="1:10" x14ac:dyDescent="0.4">
      <c r="A15" s="99"/>
      <c r="B15" s="99"/>
      <c r="C15" s="99"/>
      <c r="D15" s="99"/>
      <c r="E15" s="99"/>
      <c r="F15" s="99"/>
      <c r="G15" s="99"/>
      <c r="H15" s="99"/>
      <c r="I15" s="99"/>
      <c r="J15" s="99"/>
    </row>
    <row r="16" spans="1:10" x14ac:dyDescent="0.4">
      <c r="A16" s="99"/>
      <c r="B16" s="99"/>
      <c r="C16" s="99"/>
      <c r="D16" s="99"/>
      <c r="E16" s="99"/>
      <c r="F16" s="99"/>
      <c r="G16" s="99"/>
      <c r="H16" s="99"/>
      <c r="I16" s="99"/>
      <c r="J16" s="99"/>
    </row>
    <row r="17" spans="1:10" x14ac:dyDescent="0.4">
      <c r="A17" s="99"/>
      <c r="B17" s="99"/>
      <c r="C17" s="99"/>
      <c r="D17" s="99"/>
      <c r="E17" s="99"/>
      <c r="F17" s="99"/>
      <c r="G17" s="99"/>
      <c r="H17" s="99"/>
      <c r="I17" s="99"/>
      <c r="J17" s="99"/>
    </row>
    <row r="18" spans="1:10" x14ac:dyDescent="0.4">
      <c r="A18" s="99"/>
      <c r="B18" s="99"/>
      <c r="C18" s="99"/>
      <c r="D18" s="99"/>
      <c r="E18" s="99"/>
      <c r="F18" s="99"/>
      <c r="G18" s="99"/>
      <c r="H18" s="99"/>
      <c r="I18" s="99"/>
      <c r="J18" s="99"/>
    </row>
    <row r="19" spans="1:10" x14ac:dyDescent="0.4">
      <c r="A19" s="99"/>
      <c r="B19" s="99"/>
      <c r="C19" s="99"/>
      <c r="D19" s="99"/>
      <c r="E19" s="99"/>
      <c r="F19" s="99"/>
      <c r="G19" s="99"/>
      <c r="H19" s="99"/>
      <c r="I19" s="99"/>
      <c r="J19" s="99"/>
    </row>
    <row r="21" spans="1:10" x14ac:dyDescent="0.4">
      <c r="A21" s="52" t="s">
        <v>30</v>
      </c>
    </row>
    <row r="22" spans="1:10" x14ac:dyDescent="0.4">
      <c r="A22" s="98"/>
      <c r="B22" s="98"/>
      <c r="C22" s="98"/>
      <c r="D22" s="98"/>
      <c r="E22" s="98"/>
      <c r="F22" s="98"/>
      <c r="G22" s="98"/>
      <c r="H22" s="98"/>
      <c r="I22" s="98"/>
      <c r="J22" s="98"/>
    </row>
    <row r="23" spans="1:10" x14ac:dyDescent="0.4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4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4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4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 x14ac:dyDescent="0.4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 x14ac:dyDescent="0.4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 x14ac:dyDescent="0.4">
      <c r="A29" s="98"/>
      <c r="B29" s="98"/>
      <c r="C29" s="98"/>
      <c r="D29" s="98"/>
      <c r="E29" s="98"/>
      <c r="F29" s="98"/>
      <c r="G29" s="98"/>
      <c r="H29" s="98"/>
      <c r="I29" s="98"/>
      <c r="J29" s="9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15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16</v>
      </c>
      <c r="B3" s="35" t="s">
        <v>17</v>
      </c>
      <c r="C3" s="35" t="s">
        <v>18</v>
      </c>
      <c r="D3" s="36" t="s">
        <v>19</v>
      </c>
      <c r="E3" s="35" t="s">
        <v>20</v>
      </c>
      <c r="F3" s="36" t="s">
        <v>19</v>
      </c>
      <c r="G3" s="35" t="s">
        <v>21</v>
      </c>
      <c r="H3" s="36" t="s">
        <v>19</v>
      </c>
    </row>
    <row r="4" spans="1:8" x14ac:dyDescent="0.4">
      <c r="A4" s="37" t="s">
        <v>22</v>
      </c>
      <c r="B4" s="37" t="s">
        <v>23</v>
      </c>
      <c r="C4" s="37"/>
      <c r="D4" s="38"/>
      <c r="E4" s="37"/>
      <c r="F4" s="38"/>
      <c r="G4" s="37"/>
      <c r="H4" s="38"/>
    </row>
    <row r="5" spans="1:8" x14ac:dyDescent="0.4">
      <c r="A5" s="37" t="s">
        <v>22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22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22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22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22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22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22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dcterms:created xsi:type="dcterms:W3CDTF">2020-09-18T03:10:57Z</dcterms:created>
  <dcterms:modified xsi:type="dcterms:W3CDTF">2024-02-29T09:05:09Z</dcterms:modified>
</cp:coreProperties>
</file>