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FXトレード20240221\CMA　株式会社　チャーマスター\ＣMA受講\入学後\カリキュラム一覧\"/>
    </mc:Choice>
  </mc:AlternateContent>
  <bookViews>
    <workbookView xWindow="-120" yWindow="-120" windowWidth="29040" windowHeight="1584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<sst xmlns="http://schemas.openxmlformats.org/spreadsheetml/2006/main" count="51" uniqueCount="40">
  <si>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</si>
  <si>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</si>
  <si>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</si>
  <si>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</si>
  <si>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</si>
  <si>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</si>
  <si>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</si>
  <si>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</si>
  <si>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</si>
  <si>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</si>
  <si>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</si>
  <si>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</si>
  <si>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</si>
  <si>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</si>
  <si>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</si>
  <si>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</si>
  <si>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</si>
  <si>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</si>
  <si>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</si>
  <si>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</si>
  <si>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</si>
  <si>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</si>
  <si>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</si>
  <si>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</si>
  <si>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</si>
  <si>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</si>
  <si>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</si>
  <si>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</si>
  <si>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</si>
  <si>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</si>
  <si>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</si>
  <si>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</si>
  <si>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</si>
  <si>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</si>
  <si>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</si>
  <si>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</si>
  <si>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</si>
  <si>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1H足</t>
    <rPh sb="2" eb="3">
      <t>アシ</t>
    </rPh>
    <phoneticPr fontId="1"/>
  </si>
  <si>
    <t>勝ちやすい、負けやすいが分からない
ただピンバーを探してエントリーしても勝てなそう</t>
    <rPh sb="0" eb="1">
      <t>カ</t>
    </rPh>
    <rPh sb="6" eb="7">
      <t>マ</t>
    </rPh>
    <rPh sb="12" eb="13">
      <t>ワ</t>
    </rPh>
    <rPh sb="25" eb="26">
      <t>サガ</t>
    </rPh>
    <rPh sb="36" eb="37">
      <t>カ</t>
    </rPh>
    <phoneticPr fontId="1"/>
  </si>
  <si>
    <t>続けて条件に合うピンバーが出たら
続けてエントリーをしたほうがいいのでしょうか？
添付する画像は　どのように選べばいいのでしょうか？</t>
    <rPh sb="0" eb="1">
      <t>ツヅ</t>
    </rPh>
    <rPh sb="3" eb="5">
      <t>ジョウケン</t>
    </rPh>
    <rPh sb="6" eb="7">
      <t>ア</t>
    </rPh>
    <rPh sb="13" eb="14">
      <t>デ</t>
    </rPh>
    <rPh sb="17" eb="18">
      <t>ツヅ</t>
    </rPh>
    <rPh sb="42" eb="44">
      <t>テンプ</t>
    </rPh>
    <rPh sb="46" eb="48">
      <t>ガゾウ</t>
    </rPh>
    <rPh sb="55" eb="56">
      <t>エラ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</si>
</sst>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26</xdr:col>
      <xdr:colOff>387586</xdr:colOff>
      <xdr:row>40</xdr:row>
      <xdr:rowOff>98177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294336" cy="724192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26</xdr:col>
      <xdr:colOff>387586</xdr:colOff>
      <xdr:row>82</xdr:row>
      <xdr:rowOff>98177</xdr:rowOff>
    </xdr:to>
    <xdr:pic>
      <xdr:nvPicPr>
        <xdr:cNvPr id="29" name="図 2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500938"/>
          <a:ext cx="16294336" cy="724192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26</xdr:col>
      <xdr:colOff>387586</xdr:colOff>
      <xdr:row>124</xdr:row>
      <xdr:rowOff>98177</xdr:rowOff>
    </xdr:to>
    <xdr:pic>
      <xdr:nvPicPr>
        <xdr:cNvPr id="31" name="図 3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001875"/>
          <a:ext cx="16294336" cy="724192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126</xdr:row>
      <xdr:rowOff>0</xdr:rowOff>
    </xdr:from>
    <xdr:to>
      <xdr:col>26</xdr:col>
      <xdr:colOff>387586</xdr:colOff>
      <xdr:row>166</xdr:row>
      <xdr:rowOff>98177</xdr:rowOff>
    </xdr:to>
    <xdr:pic>
      <xdr:nvPicPr>
        <xdr:cNvPr id="33" name="図 3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2502813"/>
          <a:ext cx="16294336" cy="724192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168</xdr:row>
      <xdr:rowOff>0</xdr:rowOff>
    </xdr:from>
    <xdr:to>
      <xdr:col>26</xdr:col>
      <xdr:colOff>387586</xdr:colOff>
      <xdr:row>208</xdr:row>
      <xdr:rowOff>98177</xdr:rowOff>
    </xdr:to>
    <xdr:pic>
      <xdr:nvPicPr>
        <xdr:cNvPr id="34" name="図 3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0003750"/>
          <a:ext cx="16294336" cy="724192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210</xdr:row>
      <xdr:rowOff>0</xdr:rowOff>
    </xdr:from>
    <xdr:to>
      <xdr:col>26</xdr:col>
      <xdr:colOff>387586</xdr:colOff>
      <xdr:row>250</xdr:row>
      <xdr:rowOff>98177</xdr:rowOff>
    </xdr:to>
    <xdr:pic>
      <xdr:nvPicPr>
        <xdr:cNvPr id="36" name="図 3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7504688"/>
          <a:ext cx="16294336" cy="724192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252</xdr:row>
      <xdr:rowOff>0</xdr:rowOff>
    </xdr:from>
    <xdr:to>
      <xdr:col>26</xdr:col>
      <xdr:colOff>387586</xdr:colOff>
      <xdr:row>292</xdr:row>
      <xdr:rowOff>98177</xdr:rowOff>
    </xdr:to>
    <xdr:pic>
      <xdr:nvPicPr>
        <xdr:cNvPr id="37" name="図 3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5005625"/>
          <a:ext cx="16294336" cy="724192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294</xdr:row>
      <xdr:rowOff>0</xdr:rowOff>
    </xdr:from>
    <xdr:to>
      <xdr:col>26</xdr:col>
      <xdr:colOff>387586</xdr:colOff>
      <xdr:row>334</xdr:row>
      <xdr:rowOff>98177</xdr:rowOff>
    </xdr:to>
    <xdr:pic>
      <xdr:nvPicPr>
        <xdr:cNvPr id="38" name="図 3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2506563"/>
          <a:ext cx="16294336" cy="724192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336</xdr:row>
      <xdr:rowOff>0</xdr:rowOff>
    </xdr:from>
    <xdr:to>
      <xdr:col>26</xdr:col>
      <xdr:colOff>387586</xdr:colOff>
      <xdr:row>376</xdr:row>
      <xdr:rowOff>98177</xdr:rowOff>
    </xdr:to>
    <xdr:pic>
      <xdr:nvPicPr>
        <xdr:cNvPr id="39" name="図 3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0007500"/>
          <a:ext cx="16294336" cy="724192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378</xdr:row>
      <xdr:rowOff>0</xdr:rowOff>
    </xdr:from>
    <xdr:to>
      <xdr:col>26</xdr:col>
      <xdr:colOff>387586</xdr:colOff>
      <xdr:row>418</xdr:row>
      <xdr:rowOff>98177</xdr:rowOff>
    </xdr:to>
    <xdr:pic>
      <xdr:nvPicPr>
        <xdr:cNvPr id="41" name="図 4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7508438"/>
          <a:ext cx="16294336" cy="72419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I65" sqref="I65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11</v>
      </c>
      <c r="C3" s="29">
        <v>100000</v>
      </c>
    </row>
    <row r="4" spans="1:18" x14ac:dyDescent="0.4">
      <c r="A4" s="1" t="s">
        <v>12</v>
      </c>
      <c r="C4" s="29" t="s">
        <v>14</v>
      </c>
    </row>
    <row r="5" spans="1:18" ht="19.5" thickBot="1" x14ac:dyDescent="0.45">
      <c r="A5" s="1" t="s">
        <v>13</v>
      </c>
      <c r="C5" s="29" t="s">
        <v>35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26</v>
      </c>
      <c r="E6" s="25"/>
      <c r="F6" s="26"/>
      <c r="G6" s="84" t="s">
        <v>3</v>
      </c>
      <c r="H6" s="85"/>
      <c r="I6" s="91"/>
      <c r="J6" s="84" t="s">
        <v>24</v>
      </c>
      <c r="K6" s="85"/>
      <c r="L6" s="91"/>
      <c r="M6" s="84" t="s">
        <v>25</v>
      </c>
      <c r="N6" s="85"/>
      <c r="O6" s="91"/>
    </row>
    <row r="7" spans="1:18" ht="19.5" thickBot="1" x14ac:dyDescent="0.45">
      <c r="A7" s="27"/>
      <c r="B7" s="27" t="s">
        <v>2</v>
      </c>
      <c r="C7" s="64" t="s">
        <v>30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10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24</v>
      </c>
      <c r="K8" s="89"/>
      <c r="L8" s="90"/>
      <c r="M8" s="88"/>
      <c r="N8" s="89"/>
      <c r="O8" s="90"/>
    </row>
    <row r="9" spans="1:18" x14ac:dyDescent="0.4">
      <c r="A9" s="9">
        <v>1</v>
      </c>
      <c r="B9" s="23">
        <v>44740</v>
      </c>
      <c r="C9" s="50">
        <v>2</v>
      </c>
      <c r="D9" s="54">
        <v>-1.27</v>
      </c>
      <c r="E9" s="55">
        <v>-1.5</v>
      </c>
      <c r="F9" s="56">
        <v>-2</v>
      </c>
      <c r="G9" s="22">
        <f>IF(D9="","",G8+M9)</f>
        <v>96190</v>
      </c>
      <c r="H9" s="22">
        <f t="shared" ref="H9" si="0">IF(E9="","",H8+N9)</f>
        <v>95500</v>
      </c>
      <c r="I9" s="22">
        <f t="shared" ref="I9" si="1">IF(F9="","",I8+O9)</f>
        <v>94000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-3810</v>
      </c>
      <c r="N9" s="42">
        <f>IF(E9="","",K9*E9)</f>
        <v>-4500</v>
      </c>
      <c r="O9" s="43">
        <f>IF(F9="","",L9*F9)</f>
        <v>-6000</v>
      </c>
      <c r="P9" s="40"/>
      <c r="Q9" s="40"/>
      <c r="R9" s="40"/>
    </row>
    <row r="10" spans="1:18" x14ac:dyDescent="0.4">
      <c r="A10" s="9">
        <v>2</v>
      </c>
      <c r="B10" s="5">
        <v>44741</v>
      </c>
      <c r="C10" s="47">
        <v>2</v>
      </c>
      <c r="D10" s="57">
        <v>-1.27</v>
      </c>
      <c r="E10" s="58">
        <v>-1.5</v>
      </c>
      <c r="F10" s="59">
        <v>-2</v>
      </c>
      <c r="G10" s="22">
        <f t="shared" ref="G10:G42" si="2">IF(D10="","",G9+M10)</f>
        <v>92525.160999999993</v>
      </c>
      <c r="H10" s="22">
        <f t="shared" ref="H10:H42" si="3">IF(E10="","",H9+N10)</f>
        <v>91202.5</v>
      </c>
      <c r="I10" s="22">
        <f t="shared" ref="I10:I42" si="4">IF(F10="","",I9+O10)</f>
        <v>88360</v>
      </c>
      <c r="J10" s="44">
        <f t="shared" ref="J10:J12" si="5">IF(G9="","",G9*0.03)</f>
        <v>2885.7</v>
      </c>
      <c r="K10" s="45">
        <f t="shared" ref="K10:K12" si="6">IF(H9="","",H9*0.03)</f>
        <v>2865</v>
      </c>
      <c r="L10" s="46">
        <f t="shared" ref="L10:L12" si="7">IF(I9="","",I9*0.03)</f>
        <v>2820</v>
      </c>
      <c r="M10" s="44">
        <f t="shared" ref="M10:M12" si="8">IF(D10="","",J10*D10)</f>
        <v>-3664.8389999999999</v>
      </c>
      <c r="N10" s="45">
        <f t="shared" ref="N10:N12" si="9">IF(E10="","",K10*E10)</f>
        <v>-4297.5</v>
      </c>
      <c r="O10" s="46">
        <f t="shared" ref="O10:O12" si="10">IF(F10="","",L10*F10)</f>
        <v>-5640</v>
      </c>
      <c r="P10" s="40"/>
      <c r="Q10" s="40"/>
      <c r="R10" s="40"/>
    </row>
    <row r="11" spans="1:18" x14ac:dyDescent="0.4">
      <c r="A11" s="9">
        <v>3</v>
      </c>
      <c r="B11" s="5">
        <v>44741</v>
      </c>
      <c r="C11" s="47">
        <v>2</v>
      </c>
      <c r="D11" s="57">
        <v>-1.27</v>
      </c>
      <c r="E11" s="58">
        <v>-1.5</v>
      </c>
      <c r="F11" s="80">
        <v>-2</v>
      </c>
      <c r="G11" s="22">
        <f t="shared" si="2"/>
        <v>88999.952365899997</v>
      </c>
      <c r="H11" s="22">
        <f t="shared" si="3"/>
        <v>87098.387499999997</v>
      </c>
      <c r="I11" s="22">
        <f t="shared" si="4"/>
        <v>83058.399999999994</v>
      </c>
      <c r="J11" s="44">
        <f t="shared" si="5"/>
        <v>2775.7548299999999</v>
      </c>
      <c r="K11" s="45">
        <f t="shared" si="6"/>
        <v>2736.0749999999998</v>
      </c>
      <c r="L11" s="46">
        <f t="shared" si="7"/>
        <v>2650.7999999999997</v>
      </c>
      <c r="M11" s="44">
        <f t="shared" si="8"/>
        <v>-3525.2086340999999</v>
      </c>
      <c r="N11" s="45">
        <f t="shared" si="9"/>
        <v>-4104.1124999999993</v>
      </c>
      <c r="O11" s="46">
        <f t="shared" si="10"/>
        <v>-5301.5999999999995</v>
      </c>
      <c r="P11" s="40"/>
      <c r="Q11" s="40"/>
      <c r="R11" s="40"/>
    </row>
    <row r="12" spans="1:18" x14ac:dyDescent="0.4">
      <c r="A12" s="9">
        <v>4</v>
      </c>
      <c r="B12" s="5">
        <v>44742</v>
      </c>
      <c r="C12" s="47">
        <v>2</v>
      </c>
      <c r="D12" s="57">
        <v>1.27</v>
      </c>
      <c r="E12" s="58">
        <v>-1.5</v>
      </c>
      <c r="F12" s="59">
        <v>-2</v>
      </c>
      <c r="G12" s="22">
        <f t="shared" si="2"/>
        <v>92390.850551040785</v>
      </c>
      <c r="H12" s="22">
        <f t="shared" si="3"/>
        <v>83178.960062500002</v>
      </c>
      <c r="I12" s="22">
        <f t="shared" si="4"/>
        <v>78074.895999999993</v>
      </c>
      <c r="J12" s="44">
        <f t="shared" si="5"/>
        <v>2669.9985709769999</v>
      </c>
      <c r="K12" s="45">
        <f t="shared" si="6"/>
        <v>2612.9516249999997</v>
      </c>
      <c r="L12" s="46">
        <f t="shared" si="7"/>
        <v>2491.752</v>
      </c>
      <c r="M12" s="44">
        <f t="shared" si="8"/>
        <v>3390.8981851407898</v>
      </c>
      <c r="N12" s="45">
        <f t="shared" si="9"/>
        <v>-3919.4274374999995</v>
      </c>
      <c r="O12" s="46">
        <f t="shared" si="10"/>
        <v>-4983.5039999999999</v>
      </c>
      <c r="P12" s="40"/>
      <c r="Q12" s="40"/>
      <c r="R12" s="40"/>
    </row>
    <row r="13" spans="1:18" x14ac:dyDescent="0.4">
      <c r="A13" s="9">
        <v>5</v>
      </c>
      <c r="B13" s="5">
        <v>44743</v>
      </c>
      <c r="C13" s="47">
        <v>2</v>
      </c>
      <c r="D13" s="57">
        <v>1.27</v>
      </c>
      <c r="E13" s="58">
        <v>1.5</v>
      </c>
      <c r="F13" s="80">
        <v>2</v>
      </c>
      <c r="G13" s="22">
        <f t="shared" si="2"/>
        <v>95910.941957035437</v>
      </c>
      <c r="H13" s="22">
        <f t="shared" si="3"/>
        <v>86922.013265312504</v>
      </c>
      <c r="I13" s="22">
        <f t="shared" si="4"/>
        <v>82759.389759999991</v>
      </c>
      <c r="J13" s="44">
        <f t="shared" ref="J13:J58" si="11">IF(G12="","",G12*0.03)</f>
        <v>2771.7255165312235</v>
      </c>
      <c r="K13" s="45">
        <f t="shared" ref="K13:K58" si="12">IF(H12="","",H12*0.03)</f>
        <v>2495.3688018749999</v>
      </c>
      <c r="L13" s="46">
        <f t="shared" ref="L13:L58" si="13">IF(I12="","",I12*0.03)</f>
        <v>2342.2468799999997</v>
      </c>
      <c r="M13" s="44">
        <f t="shared" ref="M13:M58" si="14">IF(D13="","",J13*D13)</f>
        <v>3520.091405994654</v>
      </c>
      <c r="N13" s="45">
        <f t="shared" ref="N13:N58" si="15">IF(E13="","",K13*E13)</f>
        <v>3743.0532028124999</v>
      </c>
      <c r="O13" s="46">
        <f t="shared" ref="O13:O58" si="16">IF(F13="","",L13*F13)</f>
        <v>4684.4937599999994</v>
      </c>
      <c r="P13" s="40"/>
      <c r="Q13" s="40"/>
      <c r="R13" s="40"/>
    </row>
    <row r="14" spans="1:18" x14ac:dyDescent="0.4">
      <c r="A14" s="9">
        <v>6</v>
      </c>
      <c r="B14" s="5">
        <v>44743</v>
      </c>
      <c r="C14" s="47">
        <v>2</v>
      </c>
      <c r="D14" s="57">
        <v>1.27</v>
      </c>
      <c r="E14" s="58">
        <v>1.5</v>
      </c>
      <c r="F14" s="80">
        <v>2</v>
      </c>
      <c r="G14" s="22">
        <f t="shared" si="2"/>
        <v>99565.14884559848</v>
      </c>
      <c r="H14" s="22">
        <f t="shared" si="3"/>
        <v>90833.503862251571</v>
      </c>
      <c r="I14" s="22">
        <f t="shared" si="4"/>
        <v>87724.953145599997</v>
      </c>
      <c r="J14" s="44">
        <f t="shared" si="11"/>
        <v>2877.328258711063</v>
      </c>
      <c r="K14" s="45">
        <f t="shared" si="12"/>
        <v>2607.6603979593751</v>
      </c>
      <c r="L14" s="46">
        <f t="shared" si="13"/>
        <v>2482.7816927999997</v>
      </c>
      <c r="M14" s="44">
        <f t="shared" si="14"/>
        <v>3654.2068885630501</v>
      </c>
      <c r="N14" s="45">
        <f t="shared" si="15"/>
        <v>3911.4905969390629</v>
      </c>
      <c r="O14" s="46">
        <f t="shared" si="16"/>
        <v>4965.5633855999995</v>
      </c>
      <c r="P14" s="40"/>
      <c r="Q14" s="40"/>
      <c r="R14" s="40"/>
    </row>
    <row r="15" spans="1:18" x14ac:dyDescent="0.4">
      <c r="A15" s="9">
        <v>7</v>
      </c>
      <c r="B15" s="5">
        <v>44746</v>
      </c>
      <c r="C15" s="47">
        <v>1</v>
      </c>
      <c r="D15" s="57">
        <v>1.27</v>
      </c>
      <c r="E15" s="58">
        <v>-1.5</v>
      </c>
      <c r="F15" s="59">
        <v>-2</v>
      </c>
      <c r="G15" s="22">
        <f t="shared" si="2"/>
        <v>103358.58101661578</v>
      </c>
      <c r="H15" s="22">
        <f t="shared" si="3"/>
        <v>86745.996188450255</v>
      </c>
      <c r="I15" s="22">
        <f t="shared" si="4"/>
        <v>82461.455956863996</v>
      </c>
      <c r="J15" s="44">
        <f t="shared" si="11"/>
        <v>2986.9544653679541</v>
      </c>
      <c r="K15" s="45">
        <f t="shared" si="12"/>
        <v>2725.0051158675469</v>
      </c>
      <c r="L15" s="46">
        <f t="shared" si="13"/>
        <v>2631.7485943679999</v>
      </c>
      <c r="M15" s="44">
        <f t="shared" si="14"/>
        <v>3793.4321710173017</v>
      </c>
      <c r="N15" s="45">
        <f t="shared" si="15"/>
        <v>-4087.5076738013204</v>
      </c>
      <c r="O15" s="46">
        <f t="shared" si="16"/>
        <v>-5263.4971887359998</v>
      </c>
      <c r="P15" s="40"/>
      <c r="Q15" s="40"/>
      <c r="R15" s="40"/>
    </row>
    <row r="16" spans="1:18" x14ac:dyDescent="0.4">
      <c r="A16" s="9">
        <v>8</v>
      </c>
      <c r="B16" s="5">
        <v>44747</v>
      </c>
      <c r="C16" s="47">
        <v>1</v>
      </c>
      <c r="D16" s="57">
        <v>1.27</v>
      </c>
      <c r="E16" s="58">
        <v>1.5</v>
      </c>
      <c r="F16" s="59">
        <v>-2</v>
      </c>
      <c r="G16" s="22">
        <f t="shared" si="2"/>
        <v>107296.54295334883</v>
      </c>
      <c r="H16" s="22">
        <f t="shared" si="3"/>
        <v>90649.566016930519</v>
      </c>
      <c r="I16" s="22">
        <f t="shared" si="4"/>
        <v>77513.76859945216</v>
      </c>
      <c r="J16" s="44">
        <f t="shared" si="11"/>
        <v>3100.7574304984732</v>
      </c>
      <c r="K16" s="45">
        <f t="shared" si="12"/>
        <v>2602.3798856535077</v>
      </c>
      <c r="L16" s="46">
        <f t="shared" si="13"/>
        <v>2473.84367870592</v>
      </c>
      <c r="M16" s="44">
        <f t="shared" si="14"/>
        <v>3937.9619367330611</v>
      </c>
      <c r="N16" s="45">
        <f t="shared" si="15"/>
        <v>3903.5698284802615</v>
      </c>
      <c r="O16" s="46">
        <f t="shared" si="16"/>
        <v>-4947.6873574118399</v>
      </c>
      <c r="P16" s="40"/>
      <c r="Q16" s="40"/>
      <c r="R16" s="40"/>
    </row>
    <row r="17" spans="1:18" x14ac:dyDescent="0.4">
      <c r="A17" s="9">
        <v>9</v>
      </c>
      <c r="B17" s="5">
        <v>44747</v>
      </c>
      <c r="C17" s="47">
        <v>1</v>
      </c>
      <c r="D17" s="57">
        <v>-1.27</v>
      </c>
      <c r="E17" s="58">
        <v>-1.5</v>
      </c>
      <c r="F17" s="59">
        <v>-2</v>
      </c>
      <c r="G17" s="22">
        <f t="shared" si="2"/>
        <v>103208.54466682624</v>
      </c>
      <c r="H17" s="22">
        <f t="shared" si="3"/>
        <v>86570.335546168644</v>
      </c>
      <c r="I17" s="22">
        <f t="shared" si="4"/>
        <v>72862.942483485036</v>
      </c>
      <c r="J17" s="44">
        <f t="shared" si="11"/>
        <v>3218.8962886004651</v>
      </c>
      <c r="K17" s="45">
        <f t="shared" si="12"/>
        <v>2719.4869805079156</v>
      </c>
      <c r="L17" s="46">
        <f t="shared" si="13"/>
        <v>2325.4130579835646</v>
      </c>
      <c r="M17" s="44">
        <f t="shared" si="14"/>
        <v>-4087.9982865225907</v>
      </c>
      <c r="N17" s="45">
        <f t="shared" si="15"/>
        <v>-4079.2304707618732</v>
      </c>
      <c r="O17" s="46">
        <f t="shared" si="16"/>
        <v>-4650.8261159671292</v>
      </c>
      <c r="P17" s="40"/>
      <c r="Q17" s="40"/>
      <c r="R17" s="40"/>
    </row>
    <row r="18" spans="1:18" x14ac:dyDescent="0.4">
      <c r="A18" s="9">
        <v>10</v>
      </c>
      <c r="B18" s="5">
        <v>44755</v>
      </c>
      <c r="C18" s="47">
        <v>2</v>
      </c>
      <c r="D18" s="57">
        <v>-1.27</v>
      </c>
      <c r="E18" s="58">
        <v>-1.5</v>
      </c>
      <c r="F18" s="59">
        <v>-2</v>
      </c>
      <c r="G18" s="22">
        <f t="shared" si="2"/>
        <v>99276.299115020171</v>
      </c>
      <c r="H18" s="22">
        <f t="shared" si="3"/>
        <v>82674.670446591059</v>
      </c>
      <c r="I18" s="22">
        <f t="shared" si="4"/>
        <v>68491.165934475939</v>
      </c>
      <c r="J18" s="44">
        <f t="shared" si="11"/>
        <v>3096.256340004787</v>
      </c>
      <c r="K18" s="45">
        <f t="shared" si="12"/>
        <v>2597.1100663850593</v>
      </c>
      <c r="L18" s="46">
        <f t="shared" si="13"/>
        <v>2185.8882745045512</v>
      </c>
      <c r="M18" s="44">
        <f t="shared" si="14"/>
        <v>-3932.2455518060797</v>
      </c>
      <c r="N18" s="45">
        <f t="shared" si="15"/>
        <v>-3895.665099577589</v>
      </c>
      <c r="O18" s="46">
        <f t="shared" si="16"/>
        <v>-4371.7765490091024</v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>
        <f t="shared" si="11"/>
        <v>2978.2889734506052</v>
      </c>
      <c r="K19" s="45">
        <f t="shared" si="12"/>
        <v>2480.2401133977319</v>
      </c>
      <c r="L19" s="46">
        <f t="shared" si="13"/>
        <v>2054.7349780342779</v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5</v>
      </c>
      <c r="E59" s="7">
        <f>COUNTIF(E9:E58,1.5)</f>
        <v>3</v>
      </c>
      <c r="F59" s="8">
        <f>COUNTIF(F9:F58,2)</f>
        <v>2</v>
      </c>
      <c r="G59" s="70">
        <f>M59+G8</f>
        <v>99276.299115020185</v>
      </c>
      <c r="H59" s="71">
        <f>N59+H8</f>
        <v>82674.670446591044</v>
      </c>
      <c r="I59" s="72">
        <f>O59+I8</f>
        <v>68491.165934475925</v>
      </c>
      <c r="J59" s="67" t="s">
        <v>32</v>
      </c>
      <c r="K59" s="68">
        <f>B58-B9</f>
        <v>-44740</v>
      </c>
      <c r="L59" s="69" t="s">
        <v>33</v>
      </c>
      <c r="M59" s="81">
        <f>SUM(M9:M58)</f>
        <v>-723.70088497981351</v>
      </c>
      <c r="N59" s="82">
        <f>SUM(N9:N58)</f>
        <v>-17325.329553408956</v>
      </c>
      <c r="O59" s="83">
        <f>SUM(O9:O58)</f>
        <v>-31508.834065524075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4" t="s">
        <v>31</v>
      </c>
      <c r="H60" s="85"/>
      <c r="I60" s="91"/>
      <c r="J60" s="84" t="s">
        <v>34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36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0.99276299115020183</v>
      </c>
      <c r="H61" s="77">
        <f t="shared" ref="H61" si="21">H59/H8</f>
        <v>0.82674670446591048</v>
      </c>
      <c r="I61" s="78">
        <f>I59/I8</f>
        <v>0.68491165934475928</v>
      </c>
      <c r="J61" s="65">
        <f>(G61-100%)*30/K59</f>
        <v>4.852710449127067E-6</v>
      </c>
      <c r="K61" s="65">
        <f>(H61-100%)*30/K59</f>
        <v>1.1617342123430232E-4</v>
      </c>
      <c r="L61" s="66">
        <f>(I61-100%)*30/K59</f>
        <v>2.1127962046618736E-4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9">
        <f t="shared" ref="D62:E62" si="22">D59/(D59+D60+D61)</f>
        <v>1</v>
      </c>
      <c r="E62" s="74">
        <f t="shared" si="22"/>
        <v>1</v>
      </c>
      <c r="F62" s="75">
        <f>F59/(F59+F60+F61)</f>
        <v>1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>
      <selection activeCell="AC372" sqref="AC372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27</v>
      </c>
    </row>
    <row r="2" spans="1:10" x14ac:dyDescent="0.4">
      <c r="A2" s="94" t="s">
        <v>39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28</v>
      </c>
    </row>
    <row r="12" spans="1:10" x14ac:dyDescent="0.4">
      <c r="A12" s="96" t="s">
        <v>38</v>
      </c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29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15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16</v>
      </c>
      <c r="B3" s="35" t="s">
        <v>17</v>
      </c>
      <c r="C3" s="35" t="s">
        <v>18</v>
      </c>
      <c r="D3" s="36" t="s">
        <v>19</v>
      </c>
      <c r="E3" s="35" t="s">
        <v>20</v>
      </c>
      <c r="F3" s="36" t="s">
        <v>19</v>
      </c>
      <c r="G3" s="35" t="s">
        <v>21</v>
      </c>
      <c r="H3" s="36" t="s">
        <v>19</v>
      </c>
    </row>
    <row r="4" spans="1:8" x14ac:dyDescent="0.4">
      <c r="A4" s="37" t="s">
        <v>22</v>
      </c>
      <c r="B4" s="37" t="s">
        <v>23</v>
      </c>
      <c r="C4" s="37"/>
      <c r="D4" s="38"/>
      <c r="E4" s="37"/>
      <c r="F4" s="38"/>
      <c r="G4" s="37"/>
      <c r="H4" s="38"/>
    </row>
    <row r="5" spans="1:8" x14ac:dyDescent="0.4">
      <c r="A5" s="37" t="s">
        <v>22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22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22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22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22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22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22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dcterms:created xsi:type="dcterms:W3CDTF">2020-09-18T03:10:57Z</dcterms:created>
  <dcterms:modified xsi:type="dcterms:W3CDTF">2024-02-23T04:49:38Z</dcterms:modified>
</cp:coreProperties>
</file>