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FXトレード20240221\CMA　株式会社　チャーマスター\ＣMA受講\入学後\カリキュラム一覧\⑥過去検証を進めよう\検証データ\PB（ピンバー）\"/>
    </mc:Choice>
  </mc:AlternateContent>
  <bookViews>
    <workbookView xWindow="-120" yWindow="-120" windowWidth="29040" windowHeight="15840"/>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1" i="1" l="1"/>
  <c r="D61" i="1"/>
  <c r="D63" i="1" l="1"/>
  <c r="E63" i="1"/>
  <c r="F63" i="1"/>
  <c r="K61" i="1"/>
  <c r="E61" i="1"/>
  <c r="I10" i="1" l="1"/>
  <c r="H10" i="1"/>
  <c r="G10" i="1"/>
  <c r="F62" i="1"/>
  <c r="F64" i="1" s="1"/>
  <c r="E62" i="1"/>
  <c r="E64" i="1" s="1"/>
  <c r="D62" i="1"/>
  <c r="D64" i="1" s="1"/>
  <c r="J11" i="1" l="1"/>
  <c r="M11" i="1" s="1"/>
  <c r="K11" i="1"/>
  <c r="N11" i="1" s="1"/>
  <c r="L11" i="1"/>
  <c r="O11" i="1" s="1"/>
  <c r="G11" i="1" l="1"/>
  <c r="J12" i="1" s="1"/>
  <c r="M12" i="1" s="1"/>
  <c r="I11" i="1"/>
  <c r="L12" i="1"/>
  <c r="O12" i="1" s="1"/>
  <c r="H11" i="1"/>
  <c r="K12" i="1" s="1"/>
  <c r="N12" i="1" s="1"/>
  <c r="H12" i="1" s="1"/>
  <c r="G12" i="1" l="1"/>
  <c r="J13" i="1" s="1"/>
  <c r="M13" i="1" s="1"/>
  <c r="I12" i="1"/>
  <c r="L13" i="1" l="1"/>
  <c r="O13" i="1" s="1"/>
  <c r="G13" i="1"/>
  <c r="K13" i="1"/>
  <c r="N13" i="1" s="1"/>
  <c r="H13" i="1" l="1"/>
  <c r="K14" i="1" s="1"/>
  <c r="N14" i="1" s="1"/>
  <c r="H14" i="1" s="1"/>
  <c r="I13" i="1"/>
  <c r="L14" i="1" s="1"/>
  <c r="O14" i="1" s="1"/>
  <c r="I14" i="1" s="1"/>
  <c r="J14" i="1"/>
  <c r="M14" i="1" s="1"/>
  <c r="G14" i="1" l="1"/>
  <c r="L15" i="1"/>
  <c r="O15" i="1" s="1"/>
  <c r="I15" i="1" s="1"/>
  <c r="K15" i="1"/>
  <c r="N15" i="1" s="1"/>
  <c r="L16" i="1" l="1"/>
  <c r="O16" i="1" s="1"/>
  <c r="I16" i="1" s="1"/>
  <c r="J15" i="1"/>
  <c r="M15" i="1" s="1"/>
  <c r="H15" i="1"/>
  <c r="G15" i="1" l="1"/>
  <c r="J16" i="1" s="1"/>
  <c r="M16" i="1" s="1"/>
  <c r="G16" i="1" s="1"/>
  <c r="L17" i="1"/>
  <c r="O17" i="1" s="1"/>
  <c r="I17" i="1" s="1"/>
  <c r="K16" i="1"/>
  <c r="N16" i="1" s="1"/>
  <c r="H16" i="1" l="1"/>
  <c r="K17" i="1" s="1"/>
  <c r="N17" i="1" s="1"/>
  <c r="H17" i="1" s="1"/>
  <c r="L18" i="1"/>
  <c r="O18" i="1" s="1"/>
  <c r="I18"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K41" i="1"/>
  <c r="N41" i="1" s="1"/>
  <c r="H41" i="1" s="1"/>
  <c r="J41" i="1"/>
  <c r="M41" i="1" s="1"/>
  <c r="G41" i="1" s="1"/>
  <c r="J42" i="1" l="1"/>
  <c r="M42" i="1" s="1"/>
  <c r="G42" i="1" s="1"/>
  <c r="K42" i="1"/>
  <c r="N42" i="1" s="1"/>
  <c r="H42" i="1" s="1"/>
  <c r="L43" i="1"/>
  <c r="O43" i="1" s="1"/>
  <c r="I43" i="1" s="1"/>
  <c r="L44" i="1" l="1"/>
  <c r="O44" i="1" s="1"/>
  <c r="I44" i="1" s="1"/>
  <c r="L45" i="1" s="1"/>
  <c r="O45" i="1" s="1"/>
  <c r="I45" i="1" s="1"/>
  <c r="L46" i="1" s="1"/>
  <c r="O46" i="1" s="1"/>
  <c r="I46" i="1" s="1"/>
  <c r="K43" i="1"/>
  <c r="N43" i="1" s="1"/>
  <c r="H43" i="1" s="1"/>
  <c r="J43" i="1"/>
  <c r="M43" i="1" s="1"/>
  <c r="G43" i="1" s="1"/>
  <c r="K44" i="1" l="1"/>
  <c r="N44" i="1" s="1"/>
  <c r="H44" i="1" s="1"/>
  <c r="K45" i="1" s="1"/>
  <c r="N45" i="1" s="1"/>
  <c r="H45" i="1" s="1"/>
  <c r="J44" i="1"/>
  <c r="M44" i="1" s="1"/>
  <c r="G44" i="1" s="1"/>
  <c r="L47" i="1"/>
  <c r="O47" i="1" s="1"/>
  <c r="I47" i="1" s="1"/>
  <c r="J45" i="1" l="1"/>
  <c r="M45" i="1" s="1"/>
  <c r="G45" i="1" s="1"/>
  <c r="K46" i="1"/>
  <c r="N46" i="1" s="1"/>
  <c r="H46" i="1" s="1"/>
  <c r="K47" i="1" s="1"/>
  <c r="N47" i="1" s="1"/>
  <c r="H47" i="1" s="1"/>
  <c r="L48" i="1"/>
  <c r="O48" i="1" s="1"/>
  <c r="I48" i="1" s="1"/>
  <c r="J46" i="1" l="1"/>
  <c r="M46" i="1" s="1"/>
  <c r="G46" i="1" s="1"/>
  <c r="K48" i="1"/>
  <c r="N48" i="1" s="1"/>
  <c r="H48" i="1" s="1"/>
  <c r="K49" i="1" s="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H58" i="1" s="1"/>
  <c r="L58" i="1"/>
  <c r="O58" i="1" s="1"/>
  <c r="I58" i="1" s="1"/>
  <c r="J56" i="1" l="1"/>
  <c r="M56" i="1" s="1"/>
  <c r="G56" i="1" s="1"/>
  <c r="K59" i="1"/>
  <c r="N59" i="1" s="1"/>
  <c r="H59" i="1" s="1"/>
  <c r="L59" i="1"/>
  <c r="O59" i="1" s="1"/>
  <c r="I59" i="1" s="1"/>
  <c r="J57" i="1" l="1"/>
  <c r="M57" i="1" s="1"/>
  <c r="G57" i="1" s="1"/>
  <c r="K60" i="1"/>
  <c r="N60" i="1" s="1"/>
  <c r="L60" i="1"/>
  <c r="O60" i="1" s="1"/>
  <c r="H60" i="1" l="1"/>
  <c r="N61" i="1"/>
  <c r="H61" i="1" s="1"/>
  <c r="I60" i="1"/>
  <c r="O61" i="1"/>
  <c r="I61" i="1" s="1"/>
  <c r="I63" i="1" s="1"/>
  <c r="J58" i="1"/>
  <c r="M58" i="1" s="1"/>
  <c r="G58" i="1" s="1"/>
  <c r="H63" i="1" l="1"/>
  <c r="K63" i="1" s="1"/>
  <c r="L63" i="1"/>
  <c r="J59" i="1"/>
  <c r="M59" i="1" s="1"/>
  <c r="G59" i="1" s="1"/>
  <c r="J60" i="1" l="1"/>
  <c r="M60" i="1" s="1"/>
  <c r="G60" i="1" l="1"/>
  <c r="M61" i="1"/>
  <c r="G61" i="1" s="1"/>
  <c r="G63" i="1" s="1"/>
  <c r="J63" i="1" s="1"/>
</calcChain>
</file>

<file path=xl/sharedStrings.xml><?xml version="1.0" encoding="utf-8"?>
<sst xmlns="http://schemas.openxmlformats.org/spreadsheetml/2006/main" count="66" uniqueCount="55">
  <si>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</si>
  <si>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</si>
  <si>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</si>
  <si>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</si>
  <si>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</si>
  <si>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</si>
  <si>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</si>
  <si>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</si>
  <si>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</si>
  <si>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EURUSD</t>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</si>
  <si>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</si>
  <si>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</si>
  <si>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</si>
  <si>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</si>
  <si>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</si>
  <si>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</si>
  <si>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</si>
  <si>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</si>
  <si>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</si>
  <si>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</si>
  <si>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</si>
  <si>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</si>
  <si>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</si>
  <si>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</si>
  <si>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</si>
  <si>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</si>
  <si>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</si>
  <si>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</si>
  <si>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</si>
  <si>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</si>
  <si>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</si>
  <si>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</si>
  <si>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</si>
  <si>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</si>
  <si>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</si>
  <si>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</si>
  <si>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日足</t>
    <rPh sb="0" eb="1">
      <t>ヒ</t>
    </rPh>
    <rPh sb="1" eb="2">
      <t>アシ</t>
    </rPh>
    <phoneticPr fontId="1"/>
  </si>
  <si>
    <t>トレンドフォロー、レジサポ</t>
    <phoneticPr fontId="1"/>
  </si>
  <si>
    <t>フィボナッチターゲット1.27, 1.5, 2.0で決済(黄色で塗りつぶしたところはフィボナッチターゲット5までとれている、</t>
    <rPh sb="29" eb="31">
      <t>キイロ</t>
    </rPh>
    <rPh sb="32" eb="33">
      <t>ヌ</t>
    </rPh>
    <phoneticPr fontId="1"/>
  </si>
  <si>
    <t>青色で塗りつぶしたところはフィボナッチターゲット３までとれている）</t>
    <phoneticPr fontId="1"/>
  </si>
  <si>
    <t>1-1</t>
    <phoneticPr fontId="1"/>
  </si>
  <si>
    <t>1-2</t>
    <phoneticPr fontId="1"/>
  </si>
  <si>
    <t>2-1</t>
    <phoneticPr fontId="1"/>
  </si>
  <si>
    <t>2-2</t>
    <phoneticPr fontId="1"/>
  </si>
  <si>
    <t>3-1</t>
    <phoneticPr fontId="1"/>
  </si>
  <si>
    <t>3-2</t>
    <phoneticPr fontId="1"/>
  </si>
  <si>
    <t>4-1</t>
    <phoneticPr fontId="1"/>
  </si>
  <si>
    <t>4-2</t>
    <phoneticPr fontId="1"/>
  </si>
  <si>
    <t>18-1</t>
    <phoneticPr fontId="1"/>
  </si>
  <si>
    <t>18-2</t>
    <phoneticPr fontId="1"/>
  </si>
  <si>
    <t>20-1</t>
    <phoneticPr fontId="1"/>
  </si>
  <si>
    <t>20-2</t>
    <phoneticPr fontId="1"/>
  </si>
  <si>
    <t>トレンドフォローに絞ってエントリーしたので数は少なかった</t>
    <rPh sb="9" eb="10">
      <t>シボ</t>
    </rPh>
    <rPh sb="21" eb="22">
      <t>カズ</t>
    </rPh>
    <rPh sb="23" eb="24">
      <t>スク</t>
    </rPh>
    <phoneticPr fontId="1"/>
  </si>
  <si>
    <t xml:space="preserve">引き続き、トレンドフォローとレジサポを取り入れて検証します。
</t>
    <rPh sb="0" eb="1">
      <t>ヒ</t>
    </rPh>
    <rPh sb="2" eb="3">
      <t>ツヅ</t>
    </rPh>
    <rPh sb="19" eb="20">
      <t>ト</t>
    </rPh>
    <rPh sb="21" eb="22">
      <t>イ</t>
    </rPh>
    <rPh sb="24" eb="26">
      <t>ケンショウ</t>
    </rPh>
    <phoneticPr fontId="1"/>
  </si>
  <si>
    <t>実体が十字線くらいのピンバーは見送りしました
実体が全部SMAの外だけエントリー
2本続きは追撃エントリーはしない
トレンド方向に注意しすぎてレジサポラインを引くのを忘れがちだった
10年前から始めれば50本検証出来ると思ったが想像以上に少なかった</t>
    <rPh sb="0" eb="2">
      <t>ジッタイ</t>
    </rPh>
    <rPh sb="3" eb="6">
      <t>ジュウジセン</t>
    </rPh>
    <rPh sb="15" eb="17">
      <t>ミオク</t>
    </rPh>
    <rPh sb="23" eb="25">
      <t>ジッタイ</t>
    </rPh>
    <rPh sb="26" eb="28">
      <t>ゼンブ</t>
    </rPh>
    <rPh sb="32" eb="33">
      <t>ソト</t>
    </rPh>
    <rPh sb="42" eb="43">
      <t>ホン</t>
    </rPh>
    <rPh sb="43" eb="44">
      <t>ツヅ</t>
    </rPh>
    <rPh sb="46" eb="48">
      <t>ツイゲキ</t>
    </rPh>
    <rPh sb="62" eb="64">
      <t>ホウコウ</t>
    </rPh>
    <rPh sb="65" eb="67">
      <t>チュウイ</t>
    </rPh>
    <rPh sb="79" eb="80">
      <t>ヒ</t>
    </rPh>
    <rPh sb="83" eb="84">
      <t>ワス</t>
    </rPh>
    <rPh sb="93" eb="94">
      <t>ネン</t>
    </rPh>
    <rPh sb="94" eb="95">
      <t>マエ</t>
    </rPh>
    <rPh sb="97" eb="98">
      <t>ハジ</t>
    </rPh>
    <rPh sb="103" eb="104">
      <t>ホン</t>
    </rPh>
    <rPh sb="104" eb="106">
      <t>ケンショウ</t>
    </rPh>
    <rPh sb="106" eb="108">
      <t>デキ</t>
    </rPh>
    <rPh sb="110" eb="111">
      <t>オモ</t>
    </rPh>
    <rPh sb="114" eb="116">
      <t>ソウゾウ</t>
    </rPh>
    <rPh sb="116" eb="118">
      <t>イジョウ</t>
    </rPh>
    <rPh sb="119" eb="120">
      <t>スク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</si>
</sst>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sz val="11"/>
      <name val="游ゴシック"/>
      <family val="2"/>
      <charset val="128"/>
      <scheme val="minor"/>
    </font>
    <font>
      <b/>
      <sz val="11"/>
      <name val="游ゴシック"/>
      <family val="3"/>
      <charset val="128"/>
      <scheme val="minor"/>
    </font>
    <font>
      <b/>
      <sz val="12"/>
      <color rgb="FFFF0000"/>
      <name val="ＭＳ Ｐゴシック"/>
      <family val="3"/>
      <charset val="128"/>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3" xfId="0" applyNumberFormat="1" applyFont="1" applyBorder="1">
      <alignment vertical="center"/>
    </xf>
    <xf numFmtId="0" fontId="11" fillId="0" borderId="4" xfId="0" applyNumberFormat="1" applyFont="1" applyBorder="1">
      <alignment vertical="center"/>
    </xf>
    <xf numFmtId="0" fontId="11" fillId="0" borderId="8" xfId="0" applyNumberFormat="1" applyFont="1" applyBorder="1">
      <alignment vertical="center"/>
    </xf>
    <xf numFmtId="0" fontId="11" fillId="0" borderId="0" xfId="0" applyNumberFormat="1" applyFont="1" applyBorder="1">
      <alignment vertical="center"/>
    </xf>
    <xf numFmtId="0" fontId="11" fillId="0" borderId="9" xfId="0" applyNumberFormat="1" applyFont="1" applyBorder="1">
      <alignment vertical="center"/>
    </xf>
    <xf numFmtId="0" fontId="11" fillId="0" borderId="0" xfId="0" applyNumberFormat="1" applyFont="1" applyFill="1" applyBorder="1">
      <alignment vertical="center"/>
    </xf>
    <xf numFmtId="0" fontId="11" fillId="0" borderId="6" xfId="0" applyNumberFormat="1" applyFont="1" applyBorder="1">
      <alignment vertical="center"/>
    </xf>
    <xf numFmtId="0" fontId="11" fillId="0" borderId="1" xfId="0" applyNumberFormat="1" applyFont="1" applyBorder="1">
      <alignment vertical="center"/>
    </xf>
    <xf numFmtId="0" fontId="11"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2" fillId="0" borderId="13" xfId="1" applyFont="1" applyFill="1" applyBorder="1">
      <alignment vertical="center"/>
    </xf>
    <xf numFmtId="0" fontId="12"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1"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1" fillId="5" borderId="5" xfId="0" applyNumberFormat="1" applyFont="1" applyFill="1" applyBorder="1">
      <alignment vertical="center"/>
    </xf>
    <xf numFmtId="49" fontId="13" fillId="0" borderId="0" xfId="2" applyNumberFormat="1" applyFont="1" applyAlignment="1">
      <alignment horizontal="center" vertical="center"/>
    </xf>
    <xf numFmtId="0" fontId="11" fillId="4" borderId="9"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xmlns=""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xmlns=""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xmlns=""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xmlns=""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xmlns=""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xmlns=""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xmlns=""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xmlns=""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xmlns=""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xmlns=""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xmlns=""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xmlns=""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xmlns=""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xmlns=""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xmlns=""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xmlns=""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xmlns=""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xmlns=""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xmlns=""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xmlns=""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xmlns=""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xmlns=""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xmlns=""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41</xdr:row>
      <xdr:rowOff>0</xdr:rowOff>
    </xdr:from>
    <xdr:to>
      <xdr:col>27</xdr:col>
      <xdr:colOff>268523</xdr:colOff>
      <xdr:row>81</xdr:row>
      <xdr:rowOff>98177</xdr:rowOff>
    </xdr:to>
    <xdr:pic>
      <xdr:nvPicPr>
        <xdr:cNvPr id="28" name="図 27"/>
        <xdr:cNvPicPr>
          <a:picLocks noChangeAspect="1"/>
        </xdr:cNvPicPr>
      </xdr:nvPicPr>
      <xdr:blipFill>
        <a:blip xmlns:r="http://schemas.openxmlformats.org/officeDocument/2006/relationships" r:embed="rId1"/>
        <a:stretch>
          <a:fillRect/>
        </a:stretch>
      </xdr:blipFill>
      <xdr:spPr>
        <a:xfrm>
          <a:off x="500063" y="7322344"/>
          <a:ext cx="16294336" cy="7241927"/>
        </a:xfrm>
        <a:prstGeom prst="rect">
          <a:avLst/>
        </a:prstGeom>
      </xdr:spPr>
    </xdr:pic>
    <xdr:clientData/>
  </xdr:twoCellAnchor>
  <xdr:twoCellAnchor editAs="oneCell">
    <xdr:from>
      <xdr:col>1</xdr:col>
      <xdr:colOff>0</xdr:colOff>
      <xdr:row>0</xdr:row>
      <xdr:rowOff>0</xdr:rowOff>
    </xdr:from>
    <xdr:to>
      <xdr:col>27</xdr:col>
      <xdr:colOff>272837</xdr:colOff>
      <xdr:row>40</xdr:row>
      <xdr:rowOff>100094</xdr:rowOff>
    </xdr:to>
    <xdr:pic>
      <xdr:nvPicPr>
        <xdr:cNvPr id="30" name="図 29"/>
        <xdr:cNvPicPr>
          <a:picLocks noChangeAspect="1"/>
        </xdr:cNvPicPr>
      </xdr:nvPicPr>
      <xdr:blipFill>
        <a:blip xmlns:r="http://schemas.openxmlformats.org/officeDocument/2006/relationships" r:embed="rId2"/>
        <a:stretch>
          <a:fillRect/>
        </a:stretch>
      </xdr:blipFill>
      <xdr:spPr>
        <a:xfrm>
          <a:off x="500063" y="0"/>
          <a:ext cx="16298650" cy="7243844"/>
        </a:xfrm>
        <a:prstGeom prst="rect">
          <a:avLst/>
        </a:prstGeom>
      </xdr:spPr>
    </xdr:pic>
    <xdr:clientData/>
  </xdr:twoCellAnchor>
  <xdr:twoCellAnchor editAs="oneCell">
    <xdr:from>
      <xdr:col>1</xdr:col>
      <xdr:colOff>0</xdr:colOff>
      <xdr:row>87</xdr:row>
      <xdr:rowOff>0</xdr:rowOff>
    </xdr:from>
    <xdr:to>
      <xdr:col>27</xdr:col>
      <xdr:colOff>272837</xdr:colOff>
      <xdr:row>127</xdr:row>
      <xdr:rowOff>100094</xdr:rowOff>
    </xdr:to>
    <xdr:pic>
      <xdr:nvPicPr>
        <xdr:cNvPr id="31" name="図 30"/>
        <xdr:cNvPicPr>
          <a:picLocks noChangeAspect="1"/>
        </xdr:cNvPicPr>
      </xdr:nvPicPr>
      <xdr:blipFill>
        <a:blip xmlns:r="http://schemas.openxmlformats.org/officeDocument/2006/relationships" r:embed="rId3"/>
        <a:stretch>
          <a:fillRect/>
        </a:stretch>
      </xdr:blipFill>
      <xdr:spPr>
        <a:xfrm>
          <a:off x="500063" y="15537656"/>
          <a:ext cx="16298650" cy="7243844"/>
        </a:xfrm>
        <a:prstGeom prst="rect">
          <a:avLst/>
        </a:prstGeom>
      </xdr:spPr>
    </xdr:pic>
    <xdr:clientData/>
  </xdr:twoCellAnchor>
  <xdr:twoCellAnchor editAs="oneCell">
    <xdr:from>
      <xdr:col>1</xdr:col>
      <xdr:colOff>0</xdr:colOff>
      <xdr:row>128</xdr:row>
      <xdr:rowOff>0</xdr:rowOff>
    </xdr:from>
    <xdr:to>
      <xdr:col>27</xdr:col>
      <xdr:colOff>268523</xdr:colOff>
      <xdr:row>168</xdr:row>
      <xdr:rowOff>98177</xdr:rowOff>
    </xdr:to>
    <xdr:pic>
      <xdr:nvPicPr>
        <xdr:cNvPr id="32" name="図 31"/>
        <xdr:cNvPicPr>
          <a:picLocks noChangeAspect="1"/>
        </xdr:cNvPicPr>
      </xdr:nvPicPr>
      <xdr:blipFill>
        <a:blip xmlns:r="http://schemas.openxmlformats.org/officeDocument/2006/relationships" r:embed="rId4"/>
        <a:stretch>
          <a:fillRect/>
        </a:stretch>
      </xdr:blipFill>
      <xdr:spPr>
        <a:xfrm>
          <a:off x="500063" y="22860000"/>
          <a:ext cx="16294336" cy="7241927"/>
        </a:xfrm>
        <a:prstGeom prst="rect">
          <a:avLst/>
        </a:prstGeom>
      </xdr:spPr>
    </xdr:pic>
    <xdr:clientData/>
  </xdr:twoCellAnchor>
  <xdr:twoCellAnchor editAs="oneCell">
    <xdr:from>
      <xdr:col>1</xdr:col>
      <xdr:colOff>0</xdr:colOff>
      <xdr:row>173</xdr:row>
      <xdr:rowOff>0</xdr:rowOff>
    </xdr:from>
    <xdr:to>
      <xdr:col>27</xdr:col>
      <xdr:colOff>272837</xdr:colOff>
      <xdr:row>213</xdr:row>
      <xdr:rowOff>100094</xdr:rowOff>
    </xdr:to>
    <xdr:pic>
      <xdr:nvPicPr>
        <xdr:cNvPr id="33" name="図 32"/>
        <xdr:cNvPicPr>
          <a:picLocks noChangeAspect="1"/>
        </xdr:cNvPicPr>
      </xdr:nvPicPr>
      <xdr:blipFill>
        <a:blip xmlns:r="http://schemas.openxmlformats.org/officeDocument/2006/relationships" r:embed="rId5"/>
        <a:stretch>
          <a:fillRect/>
        </a:stretch>
      </xdr:blipFill>
      <xdr:spPr>
        <a:xfrm>
          <a:off x="500063" y="30896719"/>
          <a:ext cx="16298650" cy="7243844"/>
        </a:xfrm>
        <a:prstGeom prst="rect">
          <a:avLst/>
        </a:prstGeom>
      </xdr:spPr>
    </xdr:pic>
    <xdr:clientData/>
  </xdr:twoCellAnchor>
  <xdr:twoCellAnchor editAs="oneCell">
    <xdr:from>
      <xdr:col>1</xdr:col>
      <xdr:colOff>0</xdr:colOff>
      <xdr:row>214</xdr:row>
      <xdr:rowOff>0</xdr:rowOff>
    </xdr:from>
    <xdr:to>
      <xdr:col>27</xdr:col>
      <xdr:colOff>268523</xdr:colOff>
      <xdr:row>254</xdr:row>
      <xdr:rowOff>98177</xdr:rowOff>
    </xdr:to>
    <xdr:pic>
      <xdr:nvPicPr>
        <xdr:cNvPr id="34" name="図 33"/>
        <xdr:cNvPicPr>
          <a:picLocks noChangeAspect="1"/>
        </xdr:cNvPicPr>
      </xdr:nvPicPr>
      <xdr:blipFill>
        <a:blip xmlns:r="http://schemas.openxmlformats.org/officeDocument/2006/relationships" r:embed="rId6"/>
        <a:stretch>
          <a:fillRect/>
        </a:stretch>
      </xdr:blipFill>
      <xdr:spPr>
        <a:xfrm>
          <a:off x="500063" y="38219063"/>
          <a:ext cx="16294336" cy="7241927"/>
        </a:xfrm>
        <a:prstGeom prst="rect">
          <a:avLst/>
        </a:prstGeom>
      </xdr:spPr>
    </xdr:pic>
    <xdr:clientData/>
  </xdr:twoCellAnchor>
  <xdr:twoCellAnchor editAs="oneCell">
    <xdr:from>
      <xdr:col>1</xdr:col>
      <xdr:colOff>0</xdr:colOff>
      <xdr:row>300</xdr:row>
      <xdr:rowOff>0</xdr:rowOff>
    </xdr:from>
    <xdr:to>
      <xdr:col>27</xdr:col>
      <xdr:colOff>268523</xdr:colOff>
      <xdr:row>340</xdr:row>
      <xdr:rowOff>98177</xdr:rowOff>
    </xdr:to>
    <xdr:pic>
      <xdr:nvPicPr>
        <xdr:cNvPr id="36" name="図 35"/>
        <xdr:cNvPicPr>
          <a:picLocks noChangeAspect="1"/>
        </xdr:cNvPicPr>
      </xdr:nvPicPr>
      <xdr:blipFill>
        <a:blip xmlns:r="http://schemas.openxmlformats.org/officeDocument/2006/relationships" r:embed="rId7"/>
        <a:stretch>
          <a:fillRect/>
        </a:stretch>
      </xdr:blipFill>
      <xdr:spPr>
        <a:xfrm>
          <a:off x="500063" y="53578125"/>
          <a:ext cx="16294336" cy="7241927"/>
        </a:xfrm>
        <a:prstGeom prst="rect">
          <a:avLst/>
        </a:prstGeom>
      </xdr:spPr>
    </xdr:pic>
    <xdr:clientData/>
  </xdr:twoCellAnchor>
  <xdr:twoCellAnchor editAs="oneCell">
    <xdr:from>
      <xdr:col>1</xdr:col>
      <xdr:colOff>0</xdr:colOff>
      <xdr:row>259</xdr:row>
      <xdr:rowOff>0</xdr:rowOff>
    </xdr:from>
    <xdr:to>
      <xdr:col>27</xdr:col>
      <xdr:colOff>272837</xdr:colOff>
      <xdr:row>299</xdr:row>
      <xdr:rowOff>100094</xdr:rowOff>
    </xdr:to>
    <xdr:pic>
      <xdr:nvPicPr>
        <xdr:cNvPr id="37" name="図 36"/>
        <xdr:cNvPicPr>
          <a:picLocks noChangeAspect="1"/>
        </xdr:cNvPicPr>
      </xdr:nvPicPr>
      <xdr:blipFill>
        <a:blip xmlns:r="http://schemas.openxmlformats.org/officeDocument/2006/relationships" r:embed="rId8"/>
        <a:stretch>
          <a:fillRect/>
        </a:stretch>
      </xdr:blipFill>
      <xdr:spPr>
        <a:xfrm>
          <a:off x="500063" y="46255781"/>
          <a:ext cx="16298650" cy="7243844"/>
        </a:xfrm>
        <a:prstGeom prst="rect">
          <a:avLst/>
        </a:prstGeom>
      </xdr:spPr>
    </xdr:pic>
    <xdr:clientData/>
  </xdr:twoCellAnchor>
  <xdr:twoCellAnchor editAs="oneCell">
    <xdr:from>
      <xdr:col>1</xdr:col>
      <xdr:colOff>0</xdr:colOff>
      <xdr:row>345</xdr:row>
      <xdr:rowOff>0</xdr:rowOff>
    </xdr:from>
    <xdr:to>
      <xdr:col>27</xdr:col>
      <xdr:colOff>272837</xdr:colOff>
      <xdr:row>385</xdr:row>
      <xdr:rowOff>100094</xdr:rowOff>
    </xdr:to>
    <xdr:pic>
      <xdr:nvPicPr>
        <xdr:cNvPr id="38" name="図 37"/>
        <xdr:cNvPicPr>
          <a:picLocks noChangeAspect="1"/>
        </xdr:cNvPicPr>
      </xdr:nvPicPr>
      <xdr:blipFill>
        <a:blip xmlns:r="http://schemas.openxmlformats.org/officeDocument/2006/relationships" r:embed="rId9"/>
        <a:stretch>
          <a:fillRect/>
        </a:stretch>
      </xdr:blipFill>
      <xdr:spPr>
        <a:xfrm>
          <a:off x="500063" y="61614844"/>
          <a:ext cx="16298650" cy="7243844"/>
        </a:xfrm>
        <a:prstGeom prst="rect">
          <a:avLst/>
        </a:prstGeom>
      </xdr:spPr>
    </xdr:pic>
    <xdr:clientData/>
  </xdr:twoCellAnchor>
  <xdr:twoCellAnchor editAs="oneCell">
    <xdr:from>
      <xdr:col>1</xdr:col>
      <xdr:colOff>0</xdr:colOff>
      <xdr:row>388</xdr:row>
      <xdr:rowOff>0</xdr:rowOff>
    </xdr:from>
    <xdr:to>
      <xdr:col>27</xdr:col>
      <xdr:colOff>272837</xdr:colOff>
      <xdr:row>428</xdr:row>
      <xdr:rowOff>100094</xdr:rowOff>
    </xdr:to>
    <xdr:pic>
      <xdr:nvPicPr>
        <xdr:cNvPr id="25" name="図 24"/>
        <xdr:cNvPicPr>
          <a:picLocks noChangeAspect="1"/>
        </xdr:cNvPicPr>
      </xdr:nvPicPr>
      <xdr:blipFill>
        <a:blip xmlns:r="http://schemas.openxmlformats.org/officeDocument/2006/relationships" r:embed="rId10"/>
        <a:stretch>
          <a:fillRect/>
        </a:stretch>
      </xdr:blipFill>
      <xdr:spPr>
        <a:xfrm>
          <a:off x="500063" y="69294375"/>
          <a:ext cx="16298650" cy="7243844"/>
        </a:xfrm>
        <a:prstGeom prst="rect">
          <a:avLst/>
        </a:prstGeom>
      </xdr:spPr>
    </xdr:pic>
    <xdr:clientData/>
  </xdr:twoCellAnchor>
  <xdr:twoCellAnchor editAs="oneCell">
    <xdr:from>
      <xdr:col>1</xdr:col>
      <xdr:colOff>0</xdr:colOff>
      <xdr:row>429</xdr:row>
      <xdr:rowOff>0</xdr:rowOff>
    </xdr:from>
    <xdr:to>
      <xdr:col>27</xdr:col>
      <xdr:colOff>268523</xdr:colOff>
      <xdr:row>469</xdr:row>
      <xdr:rowOff>98177</xdr:rowOff>
    </xdr:to>
    <xdr:pic>
      <xdr:nvPicPr>
        <xdr:cNvPr id="26" name="図 25"/>
        <xdr:cNvPicPr>
          <a:picLocks noChangeAspect="1"/>
        </xdr:cNvPicPr>
      </xdr:nvPicPr>
      <xdr:blipFill>
        <a:blip xmlns:r="http://schemas.openxmlformats.org/officeDocument/2006/relationships" r:embed="rId11"/>
        <a:stretch>
          <a:fillRect/>
        </a:stretch>
      </xdr:blipFill>
      <xdr:spPr>
        <a:xfrm>
          <a:off x="500063" y="76616719"/>
          <a:ext cx="16294336" cy="7241927"/>
        </a:xfrm>
        <a:prstGeom prst="rect">
          <a:avLst/>
        </a:prstGeom>
      </xdr:spPr>
    </xdr:pic>
    <xdr:clientData/>
  </xdr:twoCellAnchor>
  <xdr:twoCellAnchor editAs="oneCell">
    <xdr:from>
      <xdr:col>1</xdr:col>
      <xdr:colOff>0</xdr:colOff>
      <xdr:row>475</xdr:row>
      <xdr:rowOff>0</xdr:rowOff>
    </xdr:from>
    <xdr:to>
      <xdr:col>27</xdr:col>
      <xdr:colOff>272837</xdr:colOff>
      <xdr:row>515</xdr:row>
      <xdr:rowOff>100094</xdr:rowOff>
    </xdr:to>
    <xdr:pic>
      <xdr:nvPicPr>
        <xdr:cNvPr id="29" name="図 28"/>
        <xdr:cNvPicPr>
          <a:picLocks noChangeAspect="1"/>
        </xdr:cNvPicPr>
      </xdr:nvPicPr>
      <xdr:blipFill>
        <a:blip xmlns:r="http://schemas.openxmlformats.org/officeDocument/2006/relationships" r:embed="rId12"/>
        <a:stretch>
          <a:fillRect/>
        </a:stretch>
      </xdr:blipFill>
      <xdr:spPr>
        <a:xfrm>
          <a:off x="523875" y="84832031"/>
          <a:ext cx="16298650" cy="7243844"/>
        </a:xfrm>
        <a:prstGeom prst="rect">
          <a:avLst/>
        </a:prstGeom>
      </xdr:spPr>
    </xdr:pic>
    <xdr:clientData/>
  </xdr:twoCellAnchor>
  <xdr:twoCellAnchor editAs="oneCell">
    <xdr:from>
      <xdr:col>1</xdr:col>
      <xdr:colOff>0</xdr:colOff>
      <xdr:row>517</xdr:row>
      <xdr:rowOff>0</xdr:rowOff>
    </xdr:from>
    <xdr:to>
      <xdr:col>27</xdr:col>
      <xdr:colOff>268523</xdr:colOff>
      <xdr:row>557</xdr:row>
      <xdr:rowOff>98177</xdr:rowOff>
    </xdr:to>
    <xdr:pic>
      <xdr:nvPicPr>
        <xdr:cNvPr id="35" name="図 34"/>
        <xdr:cNvPicPr>
          <a:picLocks noChangeAspect="1"/>
        </xdr:cNvPicPr>
      </xdr:nvPicPr>
      <xdr:blipFill>
        <a:blip xmlns:r="http://schemas.openxmlformats.org/officeDocument/2006/relationships" r:embed="rId13"/>
        <a:stretch>
          <a:fillRect/>
        </a:stretch>
      </xdr:blipFill>
      <xdr:spPr>
        <a:xfrm>
          <a:off x="523875" y="92332969"/>
          <a:ext cx="16294336" cy="724192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tabSelected="1" zoomScale="85" zoomScaleNormal="85" workbookViewId="0">
      <pane xSplit="1" ySplit="10" topLeftCell="B11" activePane="bottomRight" state="frozen"/>
      <selection pane="topRight" activeCell="B1" sqref="B1"/>
      <selection pane="bottomLeft" activeCell="A9" sqref="A9"/>
      <selection pane="bottomRight" activeCell="I66" sqref="I66"/>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9</v>
      </c>
    </row>
    <row r="2" spans="1:18" x14ac:dyDescent="0.4">
      <c r="A2" s="1" t="s">
        <v>8</v>
      </c>
      <c r="C2" t="s">
        <v>36</v>
      </c>
    </row>
    <row r="3" spans="1:18" x14ac:dyDescent="0.4">
      <c r="A3" s="1" t="s">
        <v>11</v>
      </c>
      <c r="C3" s="29">
        <v>100000</v>
      </c>
    </row>
    <row r="4" spans="1:18" x14ac:dyDescent="0.4">
      <c r="A4" s="1" t="s">
        <v>12</v>
      </c>
      <c r="C4" s="29" t="s">
        <v>14</v>
      </c>
    </row>
    <row r="5" spans="1:18" x14ac:dyDescent="0.4">
      <c r="A5" s="1"/>
      <c r="C5" s="29" t="s">
        <v>37</v>
      </c>
    </row>
    <row r="6" spans="1:18" x14ac:dyDescent="0.4">
      <c r="A6" s="1" t="s">
        <v>13</v>
      </c>
      <c r="C6" s="29" t="s">
        <v>38</v>
      </c>
    </row>
    <row r="7" spans="1:18" ht="19.5" thickBot="1" x14ac:dyDescent="0.45">
      <c r="A7" s="1"/>
      <c r="C7" s="29"/>
      <c r="G7" t="s">
        <v>39</v>
      </c>
    </row>
    <row r="8" spans="1:18" ht="19.5" thickBot="1" x14ac:dyDescent="0.45">
      <c r="A8" s="24" t="s">
        <v>0</v>
      </c>
      <c r="B8" s="24" t="s">
        <v>1</v>
      </c>
      <c r="C8" s="24" t="s">
        <v>1</v>
      </c>
      <c r="D8" s="48" t="s">
        <v>26</v>
      </c>
      <c r="E8" s="25"/>
      <c r="F8" s="26"/>
      <c r="G8" s="85" t="s">
        <v>3</v>
      </c>
      <c r="H8" s="86"/>
      <c r="I8" s="92"/>
      <c r="J8" s="85" t="s">
        <v>24</v>
      </c>
      <c r="K8" s="86"/>
      <c r="L8" s="92"/>
      <c r="M8" s="85" t="s">
        <v>25</v>
      </c>
      <c r="N8" s="86"/>
      <c r="O8" s="92"/>
    </row>
    <row r="9" spans="1:18" ht="19.5" thickBot="1" x14ac:dyDescent="0.45">
      <c r="A9" s="27"/>
      <c r="B9" s="27" t="s">
        <v>2</v>
      </c>
      <c r="C9" s="62" t="s">
        <v>30</v>
      </c>
      <c r="D9" s="13">
        <v>1.27</v>
      </c>
      <c r="E9" s="14">
        <v>1.5</v>
      </c>
      <c r="F9" s="15">
        <v>2</v>
      </c>
      <c r="G9" s="13">
        <v>1.27</v>
      </c>
      <c r="H9" s="14">
        <v>1.5</v>
      </c>
      <c r="I9" s="15">
        <v>2</v>
      </c>
      <c r="J9" s="13">
        <v>1.27</v>
      </c>
      <c r="K9" s="14">
        <v>1.5</v>
      </c>
      <c r="L9" s="15">
        <v>2</v>
      </c>
      <c r="M9" s="13">
        <v>1.27</v>
      </c>
      <c r="N9" s="14">
        <v>1.5</v>
      </c>
      <c r="O9" s="15">
        <v>2</v>
      </c>
    </row>
    <row r="10" spans="1:18" ht="19.5" thickBot="1" x14ac:dyDescent="0.45">
      <c r="A10" s="28" t="s">
        <v>10</v>
      </c>
      <c r="B10" s="12"/>
      <c r="C10" s="49"/>
      <c r="D10" s="17"/>
      <c r="E10" s="16"/>
      <c r="F10" s="18"/>
      <c r="G10" s="19">
        <f>C3</f>
        <v>100000</v>
      </c>
      <c r="H10" s="20">
        <f>C3</f>
        <v>100000</v>
      </c>
      <c r="I10" s="21">
        <f>C3</f>
        <v>100000</v>
      </c>
      <c r="J10" s="89" t="s">
        <v>24</v>
      </c>
      <c r="K10" s="90"/>
      <c r="L10" s="91"/>
      <c r="M10" s="89"/>
      <c r="N10" s="90"/>
      <c r="O10" s="91"/>
    </row>
    <row r="11" spans="1:18" x14ac:dyDescent="0.4">
      <c r="A11" s="9">
        <v>1</v>
      </c>
      <c r="B11" s="23">
        <v>41612</v>
      </c>
      <c r="C11" s="50">
        <v>1</v>
      </c>
      <c r="D11" s="53">
        <v>1.27</v>
      </c>
      <c r="E11" s="54">
        <v>1.5</v>
      </c>
      <c r="F11" s="82">
        <v>2</v>
      </c>
      <c r="G11" s="22">
        <f>IF(D11="","",G10+M11)</f>
        <v>103810</v>
      </c>
      <c r="H11" s="22">
        <f t="shared" ref="H11" si="0">IF(E11="","",H10+N11)</f>
        <v>104500</v>
      </c>
      <c r="I11" s="22">
        <f t="shared" ref="I11" si="1">IF(F11="","",I10+O11)</f>
        <v>106000</v>
      </c>
      <c r="J11" s="41">
        <f>IF(G10="","",G10*0.03)</f>
        <v>3000</v>
      </c>
      <c r="K11" s="42">
        <f>IF(H10="","",H10*0.03)</f>
        <v>3000</v>
      </c>
      <c r="L11" s="43">
        <f>IF(I10="","",I10*0.03)</f>
        <v>3000</v>
      </c>
      <c r="M11" s="41">
        <f>IF(D11="","",J11*D11)</f>
        <v>3810</v>
      </c>
      <c r="N11" s="42">
        <f>IF(E11="","",K11*E11)</f>
        <v>4500</v>
      </c>
      <c r="O11" s="43">
        <f>IF(F11="","",L11*F11)</f>
        <v>6000</v>
      </c>
      <c r="P11" s="40"/>
      <c r="Q11" s="40"/>
      <c r="R11" s="40"/>
    </row>
    <row r="12" spans="1:18" x14ac:dyDescent="0.4">
      <c r="A12" s="9">
        <v>2</v>
      </c>
      <c r="B12" s="5">
        <v>41761</v>
      </c>
      <c r="C12" s="47">
        <v>1</v>
      </c>
      <c r="D12" s="55">
        <v>1.27</v>
      </c>
      <c r="E12" s="56">
        <v>1.5</v>
      </c>
      <c r="F12" s="57">
        <v>-1</v>
      </c>
      <c r="G12" s="22">
        <f t="shared" ref="G12:G44" si="2">IF(D12="","",G11+M12)</f>
        <v>107765.16099999999</v>
      </c>
      <c r="H12" s="22">
        <f t="shared" ref="H12:H44" si="3">IF(E12="","",H11+N12)</f>
        <v>109202.5</v>
      </c>
      <c r="I12" s="22">
        <f t="shared" ref="I12:I44" si="4">IF(F12="","",I11+O12)</f>
        <v>102820</v>
      </c>
      <c r="J12" s="44">
        <f t="shared" ref="J12:J14" si="5">IF(G11="","",G11*0.03)</f>
        <v>3114.2999999999997</v>
      </c>
      <c r="K12" s="45">
        <f t="shared" ref="K12:K14" si="6">IF(H11="","",H11*0.03)</f>
        <v>3135</v>
      </c>
      <c r="L12" s="46">
        <f t="shared" ref="L12:L14" si="7">IF(I11="","",I11*0.03)</f>
        <v>3180</v>
      </c>
      <c r="M12" s="44">
        <f t="shared" ref="M12:M14" si="8">IF(D12="","",J12*D12)</f>
        <v>3955.1609999999996</v>
      </c>
      <c r="N12" s="45">
        <f t="shared" ref="N12:N14" si="9">IF(E12="","",K12*E12)</f>
        <v>4702.5</v>
      </c>
      <c r="O12" s="46">
        <f t="shared" ref="O12:O14" si="10">IF(F12="","",L12*F12)</f>
        <v>-3180</v>
      </c>
      <c r="P12" s="40"/>
      <c r="Q12" s="40"/>
      <c r="R12" s="40"/>
    </row>
    <row r="13" spans="1:18" x14ac:dyDescent="0.4">
      <c r="A13" s="9">
        <v>3</v>
      </c>
      <c r="B13" s="5">
        <v>41864</v>
      </c>
      <c r="C13" s="47">
        <v>2</v>
      </c>
      <c r="D13" s="55">
        <v>1.27</v>
      </c>
      <c r="E13" s="56">
        <v>1.5</v>
      </c>
      <c r="F13" s="84">
        <v>2</v>
      </c>
      <c r="G13" s="22">
        <f t="shared" si="2"/>
        <v>111871.01363409999</v>
      </c>
      <c r="H13" s="22">
        <f t="shared" si="3"/>
        <v>114116.6125</v>
      </c>
      <c r="I13" s="22">
        <f t="shared" si="4"/>
        <v>108989.2</v>
      </c>
      <c r="J13" s="44">
        <f t="shared" si="5"/>
        <v>3232.9548299999997</v>
      </c>
      <c r="K13" s="45">
        <f t="shared" si="6"/>
        <v>3276.0749999999998</v>
      </c>
      <c r="L13" s="46">
        <f t="shared" si="7"/>
        <v>3084.6</v>
      </c>
      <c r="M13" s="44">
        <f t="shared" si="8"/>
        <v>4105.8526340999997</v>
      </c>
      <c r="N13" s="45">
        <f t="shared" si="9"/>
        <v>4914.1124999999993</v>
      </c>
      <c r="O13" s="46">
        <f t="shared" si="10"/>
        <v>6169.2</v>
      </c>
      <c r="P13" s="40"/>
      <c r="Q13" s="40"/>
      <c r="R13" s="40"/>
    </row>
    <row r="14" spans="1:18" x14ac:dyDescent="0.4">
      <c r="A14" s="9">
        <v>4</v>
      </c>
      <c r="B14" s="5">
        <v>42199</v>
      </c>
      <c r="C14" s="47">
        <v>2</v>
      </c>
      <c r="D14" s="55">
        <v>1.27</v>
      </c>
      <c r="E14" s="56">
        <v>-1</v>
      </c>
      <c r="F14" s="57">
        <v>-1</v>
      </c>
      <c r="G14" s="22">
        <f t="shared" si="2"/>
        <v>116133.29925355921</v>
      </c>
      <c r="H14" s="22">
        <f t="shared" si="3"/>
        <v>110693.11412500001</v>
      </c>
      <c r="I14" s="22">
        <f t="shared" si="4"/>
        <v>105719.52399999999</v>
      </c>
      <c r="J14" s="44">
        <f t="shared" si="5"/>
        <v>3356.1304090229996</v>
      </c>
      <c r="K14" s="45">
        <f t="shared" si="6"/>
        <v>3423.4983750000001</v>
      </c>
      <c r="L14" s="46">
        <f t="shared" si="7"/>
        <v>3269.6759999999999</v>
      </c>
      <c r="M14" s="44">
        <f t="shared" si="8"/>
        <v>4262.2856194592096</v>
      </c>
      <c r="N14" s="45">
        <f t="shared" si="9"/>
        <v>-3423.4983750000001</v>
      </c>
      <c r="O14" s="46">
        <f t="shared" si="10"/>
        <v>-3269.6759999999999</v>
      </c>
      <c r="P14" s="40"/>
      <c r="Q14" s="40"/>
      <c r="R14" s="40"/>
    </row>
    <row r="15" spans="1:18" x14ac:dyDescent="0.4">
      <c r="A15" s="9">
        <v>5</v>
      </c>
      <c r="B15" s="5">
        <v>42521</v>
      </c>
      <c r="C15" s="47">
        <v>2</v>
      </c>
      <c r="D15" s="55">
        <v>-1</v>
      </c>
      <c r="E15" s="56">
        <v>-1</v>
      </c>
      <c r="F15" s="78">
        <v>-1</v>
      </c>
      <c r="G15" s="22">
        <f t="shared" si="2"/>
        <v>112649.30027595242</v>
      </c>
      <c r="H15" s="22">
        <f t="shared" si="3"/>
        <v>107372.32070125001</v>
      </c>
      <c r="I15" s="22">
        <f t="shared" si="4"/>
        <v>102547.93827999999</v>
      </c>
      <c r="J15" s="44">
        <f t="shared" ref="J15:J60" si="11">IF(G14="","",G14*0.03)</f>
        <v>3483.998977606776</v>
      </c>
      <c r="K15" s="45">
        <f t="shared" ref="K15:K60" si="12">IF(H14="","",H14*0.03)</f>
        <v>3320.7934237499999</v>
      </c>
      <c r="L15" s="46">
        <f t="shared" ref="L15:L60" si="13">IF(I14="","",I14*0.03)</f>
        <v>3171.5857199999996</v>
      </c>
      <c r="M15" s="44">
        <f t="shared" ref="M15:M60" si="14">IF(D15="","",J15*D15)</f>
        <v>-3483.998977606776</v>
      </c>
      <c r="N15" s="45">
        <f t="shared" ref="N15:N60" si="15">IF(E15="","",K15*E15)</f>
        <v>-3320.7934237499999</v>
      </c>
      <c r="O15" s="46">
        <f t="shared" ref="O15:O60" si="16">IF(F15="","",L15*F15)</f>
        <v>-3171.5857199999996</v>
      </c>
      <c r="P15" s="40"/>
      <c r="Q15" s="40"/>
      <c r="R15" s="40"/>
    </row>
    <row r="16" spans="1:18" x14ac:dyDescent="0.4">
      <c r="A16" s="9">
        <v>6</v>
      </c>
      <c r="B16" s="5">
        <v>42563</v>
      </c>
      <c r="C16" s="47">
        <v>2</v>
      </c>
      <c r="D16" s="55">
        <v>-1</v>
      </c>
      <c r="E16" s="56">
        <v>-1</v>
      </c>
      <c r="F16" s="57">
        <v>-1</v>
      </c>
      <c r="G16" s="22">
        <f t="shared" si="2"/>
        <v>109269.82126767385</v>
      </c>
      <c r="H16" s="22">
        <f t="shared" si="3"/>
        <v>104151.15108021251</v>
      </c>
      <c r="I16" s="22">
        <f t="shared" si="4"/>
        <v>99471.500131599983</v>
      </c>
      <c r="J16" s="44">
        <f t="shared" si="11"/>
        <v>3379.4790082785726</v>
      </c>
      <c r="K16" s="45">
        <f t="shared" si="12"/>
        <v>3221.1696210374998</v>
      </c>
      <c r="L16" s="46">
        <f t="shared" si="13"/>
        <v>3076.4381483999996</v>
      </c>
      <c r="M16" s="44">
        <f t="shared" si="14"/>
        <v>-3379.4790082785726</v>
      </c>
      <c r="N16" s="45">
        <f t="shared" si="15"/>
        <v>-3221.1696210374998</v>
      </c>
      <c r="O16" s="46">
        <f t="shared" si="16"/>
        <v>-3076.4381483999996</v>
      </c>
      <c r="P16" s="40"/>
      <c r="Q16" s="40"/>
      <c r="R16" s="40"/>
    </row>
    <row r="17" spans="1:18" x14ac:dyDescent="0.4">
      <c r="A17" s="9">
        <v>7</v>
      </c>
      <c r="B17" s="5">
        <v>42746</v>
      </c>
      <c r="C17" s="47">
        <v>1</v>
      </c>
      <c r="D17" s="55">
        <v>1.27</v>
      </c>
      <c r="E17" s="56">
        <v>1.5</v>
      </c>
      <c r="F17" s="84">
        <v>2</v>
      </c>
      <c r="G17" s="22">
        <f t="shared" si="2"/>
        <v>113433.00145797222</v>
      </c>
      <c r="H17" s="22">
        <f t="shared" si="3"/>
        <v>108837.95287882208</v>
      </c>
      <c r="I17" s="22">
        <f t="shared" si="4"/>
        <v>105439.79013949598</v>
      </c>
      <c r="J17" s="44">
        <f t="shared" si="11"/>
        <v>3278.0946380302153</v>
      </c>
      <c r="K17" s="45">
        <f t="shared" si="12"/>
        <v>3124.5345324063751</v>
      </c>
      <c r="L17" s="46">
        <f t="shared" si="13"/>
        <v>2984.1450039479996</v>
      </c>
      <c r="M17" s="44">
        <f t="shared" si="14"/>
        <v>4163.1801902983734</v>
      </c>
      <c r="N17" s="45">
        <f t="shared" si="15"/>
        <v>4686.8017986095629</v>
      </c>
      <c r="O17" s="46">
        <f t="shared" si="16"/>
        <v>5968.2900078959992</v>
      </c>
      <c r="P17" s="40"/>
      <c r="Q17" s="40"/>
      <c r="R17" s="40"/>
    </row>
    <row r="18" spans="1:18" x14ac:dyDescent="0.4">
      <c r="A18" s="9">
        <v>8</v>
      </c>
      <c r="B18" s="5">
        <v>43091</v>
      </c>
      <c r="C18" s="47">
        <v>1</v>
      </c>
      <c r="D18" s="55">
        <v>1.27</v>
      </c>
      <c r="E18" s="56">
        <v>1.5</v>
      </c>
      <c r="F18" s="84">
        <v>2</v>
      </c>
      <c r="G18" s="22">
        <f t="shared" si="2"/>
        <v>117754.79881352096</v>
      </c>
      <c r="H18" s="22">
        <f t="shared" si="3"/>
        <v>113735.66075836908</v>
      </c>
      <c r="I18" s="22">
        <f t="shared" si="4"/>
        <v>111766.17754786574</v>
      </c>
      <c r="J18" s="44">
        <f t="shared" si="11"/>
        <v>3402.9900437391666</v>
      </c>
      <c r="K18" s="45">
        <f t="shared" si="12"/>
        <v>3265.1385863646624</v>
      </c>
      <c r="L18" s="46">
        <f t="shared" si="13"/>
        <v>3163.1937041848792</v>
      </c>
      <c r="M18" s="44">
        <f t="shared" si="14"/>
        <v>4321.7973555487415</v>
      </c>
      <c r="N18" s="45">
        <f t="shared" si="15"/>
        <v>4897.7078795469934</v>
      </c>
      <c r="O18" s="46">
        <f t="shared" si="16"/>
        <v>6326.3874083697583</v>
      </c>
      <c r="P18" s="40"/>
      <c r="Q18" s="40"/>
      <c r="R18" s="40"/>
    </row>
    <row r="19" spans="1:18" x14ac:dyDescent="0.4">
      <c r="A19" s="9">
        <v>9</v>
      </c>
      <c r="B19" s="5">
        <v>43633</v>
      </c>
      <c r="C19" s="47">
        <v>2</v>
      </c>
      <c r="D19" s="55">
        <v>-1</v>
      </c>
      <c r="E19" s="56">
        <v>-1</v>
      </c>
      <c r="F19" s="57">
        <v>-1</v>
      </c>
      <c r="G19" s="22">
        <f t="shared" si="2"/>
        <v>114222.15484911534</v>
      </c>
      <c r="H19" s="22">
        <f t="shared" si="3"/>
        <v>110323.59093561801</v>
      </c>
      <c r="I19" s="22">
        <f t="shared" si="4"/>
        <v>108413.19222142977</v>
      </c>
      <c r="J19" s="44">
        <f t="shared" si="11"/>
        <v>3532.6439644056286</v>
      </c>
      <c r="K19" s="45">
        <f t="shared" si="12"/>
        <v>3412.069822751072</v>
      </c>
      <c r="L19" s="46">
        <f t="shared" si="13"/>
        <v>3352.9853264359722</v>
      </c>
      <c r="M19" s="44">
        <f t="shared" si="14"/>
        <v>-3532.6439644056286</v>
      </c>
      <c r="N19" s="45">
        <f t="shared" si="15"/>
        <v>-3412.069822751072</v>
      </c>
      <c r="O19" s="46">
        <f t="shared" si="16"/>
        <v>-3352.9853264359722</v>
      </c>
      <c r="P19" s="40"/>
      <c r="Q19" s="40"/>
      <c r="R19" s="40"/>
    </row>
    <row r="20" spans="1:18" x14ac:dyDescent="0.4">
      <c r="A20" s="9">
        <v>10</v>
      </c>
      <c r="B20" s="5">
        <v>43649</v>
      </c>
      <c r="C20" s="47">
        <v>2</v>
      </c>
      <c r="D20" s="55">
        <v>1.27</v>
      </c>
      <c r="E20" s="56">
        <v>1.5</v>
      </c>
      <c r="F20" s="84">
        <v>2</v>
      </c>
      <c r="G20" s="22">
        <f t="shared" si="2"/>
        <v>118574.01894886664</v>
      </c>
      <c r="H20" s="22">
        <f t="shared" si="3"/>
        <v>115288.15252772081</v>
      </c>
      <c r="I20" s="22">
        <f t="shared" si="4"/>
        <v>114917.98375471555</v>
      </c>
      <c r="J20" s="44">
        <f t="shared" si="11"/>
        <v>3426.66464547346</v>
      </c>
      <c r="K20" s="45">
        <f t="shared" si="12"/>
        <v>3309.7077280685398</v>
      </c>
      <c r="L20" s="46">
        <f t="shared" si="13"/>
        <v>3252.3957666428928</v>
      </c>
      <c r="M20" s="44">
        <f t="shared" si="14"/>
        <v>4351.8640997512939</v>
      </c>
      <c r="N20" s="45">
        <f t="shared" si="15"/>
        <v>4964.5615921028093</v>
      </c>
      <c r="O20" s="46">
        <f t="shared" si="16"/>
        <v>6504.7915332857856</v>
      </c>
      <c r="P20" s="40"/>
      <c r="Q20" s="40"/>
      <c r="R20" s="40"/>
    </row>
    <row r="21" spans="1:18" x14ac:dyDescent="0.4">
      <c r="A21" s="9">
        <v>11</v>
      </c>
      <c r="B21" s="5">
        <v>43657</v>
      </c>
      <c r="C21" s="47">
        <v>2</v>
      </c>
      <c r="D21" s="55">
        <v>1.27</v>
      </c>
      <c r="E21" s="56">
        <v>1.5</v>
      </c>
      <c r="F21" s="84">
        <v>2</v>
      </c>
      <c r="G21" s="22">
        <f t="shared" si="2"/>
        <v>123091.68907081845</v>
      </c>
      <c r="H21" s="22">
        <f t="shared" si="3"/>
        <v>120476.11939146825</v>
      </c>
      <c r="I21" s="22">
        <f t="shared" si="4"/>
        <v>121813.06277999848</v>
      </c>
      <c r="J21" s="44">
        <f t="shared" si="11"/>
        <v>3557.2205684659989</v>
      </c>
      <c r="K21" s="45">
        <f t="shared" si="12"/>
        <v>3458.6445758316245</v>
      </c>
      <c r="L21" s="46">
        <f t="shared" si="13"/>
        <v>3447.5395126414664</v>
      </c>
      <c r="M21" s="44">
        <f t="shared" si="14"/>
        <v>4517.6701219518191</v>
      </c>
      <c r="N21" s="45">
        <f t="shared" si="15"/>
        <v>5187.9668637474369</v>
      </c>
      <c r="O21" s="46">
        <f t="shared" si="16"/>
        <v>6895.0790252829329</v>
      </c>
      <c r="P21" s="40"/>
      <c r="Q21" s="40"/>
      <c r="R21" s="40"/>
    </row>
    <row r="22" spans="1:18" x14ac:dyDescent="0.4">
      <c r="A22" s="9">
        <v>12</v>
      </c>
      <c r="B22" s="5">
        <v>43713</v>
      </c>
      <c r="C22" s="47">
        <v>2</v>
      </c>
      <c r="D22" s="55">
        <v>-1</v>
      </c>
      <c r="E22" s="56">
        <v>-1</v>
      </c>
      <c r="F22" s="57">
        <v>-1</v>
      </c>
      <c r="G22" s="22">
        <f t="shared" si="2"/>
        <v>119398.93839869389</v>
      </c>
      <c r="H22" s="22">
        <f t="shared" si="3"/>
        <v>116861.8358097242</v>
      </c>
      <c r="I22" s="22">
        <f t="shared" si="4"/>
        <v>118158.67089659853</v>
      </c>
      <c r="J22" s="44">
        <f t="shared" si="11"/>
        <v>3692.7506721245536</v>
      </c>
      <c r="K22" s="45">
        <f t="shared" si="12"/>
        <v>3614.2835817440473</v>
      </c>
      <c r="L22" s="46">
        <f t="shared" si="13"/>
        <v>3654.3918833999542</v>
      </c>
      <c r="M22" s="44">
        <f t="shared" si="14"/>
        <v>-3692.7506721245536</v>
      </c>
      <c r="N22" s="45">
        <f t="shared" si="15"/>
        <v>-3614.2835817440473</v>
      </c>
      <c r="O22" s="46">
        <f t="shared" si="16"/>
        <v>-3654.3918833999542</v>
      </c>
      <c r="P22" s="40"/>
      <c r="Q22" s="40"/>
      <c r="R22" s="40"/>
    </row>
    <row r="23" spans="1:18" x14ac:dyDescent="0.4">
      <c r="A23" s="9">
        <v>13</v>
      </c>
      <c r="B23" s="5">
        <v>44046</v>
      </c>
      <c r="C23" s="47">
        <v>1</v>
      </c>
      <c r="D23" s="55">
        <v>1.27</v>
      </c>
      <c r="E23" s="56">
        <v>1.5</v>
      </c>
      <c r="F23" s="57">
        <v>-2</v>
      </c>
      <c r="G23" s="22">
        <f t="shared" si="2"/>
        <v>123948.03795168413</v>
      </c>
      <c r="H23" s="22">
        <f t="shared" si="3"/>
        <v>122120.61842116179</v>
      </c>
      <c r="I23" s="22">
        <f t="shared" si="4"/>
        <v>111069.15064280262</v>
      </c>
      <c r="J23" s="44">
        <f t="shared" si="11"/>
        <v>3581.9681519608166</v>
      </c>
      <c r="K23" s="45">
        <f t="shared" si="12"/>
        <v>3505.8550742917259</v>
      </c>
      <c r="L23" s="46">
        <f t="shared" si="13"/>
        <v>3544.7601268979556</v>
      </c>
      <c r="M23" s="44">
        <f t="shared" si="14"/>
        <v>4549.0995529902375</v>
      </c>
      <c r="N23" s="45">
        <f t="shared" si="15"/>
        <v>5258.7826114375894</v>
      </c>
      <c r="O23" s="46">
        <f t="shared" si="16"/>
        <v>-7089.5202537959112</v>
      </c>
      <c r="P23" s="40"/>
      <c r="Q23" s="40"/>
      <c r="R23" s="40"/>
    </row>
    <row r="24" spans="1:18" x14ac:dyDescent="0.4">
      <c r="A24" s="9">
        <v>14</v>
      </c>
      <c r="B24" s="5">
        <v>44186</v>
      </c>
      <c r="C24" s="47">
        <v>1</v>
      </c>
      <c r="D24" s="55">
        <v>-1</v>
      </c>
      <c r="E24" s="56">
        <v>-1</v>
      </c>
      <c r="F24" s="78">
        <v>-1</v>
      </c>
      <c r="G24" s="22">
        <f t="shared" si="2"/>
        <v>120229.59681313361</v>
      </c>
      <c r="H24" s="22">
        <f t="shared" si="3"/>
        <v>118456.99986852694</v>
      </c>
      <c r="I24" s="22">
        <f t="shared" si="4"/>
        <v>107737.07612351853</v>
      </c>
      <c r="J24" s="44">
        <f t="shared" si="11"/>
        <v>3718.4411385505241</v>
      </c>
      <c r="K24" s="45">
        <f t="shared" si="12"/>
        <v>3663.6185526348536</v>
      </c>
      <c r="L24" s="46">
        <f t="shared" si="13"/>
        <v>3332.0745192840786</v>
      </c>
      <c r="M24" s="44">
        <f t="shared" si="14"/>
        <v>-3718.4411385505241</v>
      </c>
      <c r="N24" s="45">
        <f t="shared" si="15"/>
        <v>-3663.6185526348536</v>
      </c>
      <c r="O24" s="46">
        <f t="shared" si="16"/>
        <v>-3332.0745192840786</v>
      </c>
      <c r="P24" s="40"/>
      <c r="Q24" s="40"/>
      <c r="R24" s="40"/>
    </row>
    <row r="25" spans="1:18" x14ac:dyDescent="0.4">
      <c r="A25" s="9">
        <v>15</v>
      </c>
      <c r="B25" s="5">
        <v>44239</v>
      </c>
      <c r="C25" s="47">
        <v>1</v>
      </c>
      <c r="D25" s="55">
        <v>-1</v>
      </c>
      <c r="E25" s="56">
        <v>-1</v>
      </c>
      <c r="F25" s="78">
        <v>-1</v>
      </c>
      <c r="G25" s="22">
        <f t="shared" si="2"/>
        <v>116622.7089087396</v>
      </c>
      <c r="H25" s="22">
        <f t="shared" si="3"/>
        <v>114903.28987247113</v>
      </c>
      <c r="I25" s="22">
        <f t="shared" si="4"/>
        <v>104504.96383981298</v>
      </c>
      <c r="J25" s="44">
        <f t="shared" si="11"/>
        <v>3606.8879043940083</v>
      </c>
      <c r="K25" s="45">
        <f t="shared" si="12"/>
        <v>3553.709996055808</v>
      </c>
      <c r="L25" s="46">
        <f t="shared" si="13"/>
        <v>3232.1122837055559</v>
      </c>
      <c r="M25" s="44">
        <f t="shared" si="14"/>
        <v>-3606.8879043940083</v>
      </c>
      <c r="N25" s="45">
        <f t="shared" si="15"/>
        <v>-3553.709996055808</v>
      </c>
      <c r="O25" s="46">
        <f t="shared" si="16"/>
        <v>-3232.1122837055559</v>
      </c>
      <c r="P25" s="40"/>
      <c r="Q25" s="40"/>
      <c r="R25" s="40"/>
    </row>
    <row r="26" spans="1:18" x14ac:dyDescent="0.4">
      <c r="A26" s="9">
        <v>16</v>
      </c>
      <c r="B26" s="5">
        <v>44356</v>
      </c>
      <c r="C26" s="47">
        <v>2</v>
      </c>
      <c r="D26" s="55">
        <v>1.27</v>
      </c>
      <c r="E26" s="56">
        <v>1.5</v>
      </c>
      <c r="F26" s="84">
        <v>2</v>
      </c>
      <c r="G26" s="22">
        <f t="shared" si="2"/>
        <v>121066.03411816258</v>
      </c>
      <c r="H26" s="22">
        <f t="shared" si="3"/>
        <v>120073.93791673233</v>
      </c>
      <c r="I26" s="22">
        <f t="shared" si="4"/>
        <v>110775.26167020175</v>
      </c>
      <c r="J26" s="44">
        <f t="shared" si="11"/>
        <v>3498.6812672621877</v>
      </c>
      <c r="K26" s="45">
        <f t="shared" si="12"/>
        <v>3447.0986961741337</v>
      </c>
      <c r="L26" s="46">
        <f t="shared" si="13"/>
        <v>3135.1489151943892</v>
      </c>
      <c r="M26" s="44">
        <f t="shared" si="14"/>
        <v>4443.3252094229783</v>
      </c>
      <c r="N26" s="45">
        <f t="shared" si="15"/>
        <v>5170.648044261201</v>
      </c>
      <c r="O26" s="46">
        <f t="shared" si="16"/>
        <v>6270.2978303887785</v>
      </c>
      <c r="P26" s="40"/>
      <c r="Q26" s="40"/>
      <c r="R26" s="40"/>
    </row>
    <row r="27" spans="1:18" x14ac:dyDescent="0.4">
      <c r="A27" s="9">
        <v>17</v>
      </c>
      <c r="B27" s="5">
        <v>44372</v>
      </c>
      <c r="C27" s="47">
        <v>2</v>
      </c>
      <c r="D27" s="55">
        <v>1.27</v>
      </c>
      <c r="E27" s="56">
        <v>1.5</v>
      </c>
      <c r="F27" s="84">
        <v>2</v>
      </c>
      <c r="G27" s="22">
        <f t="shared" si="2"/>
        <v>125678.65001806458</v>
      </c>
      <c r="H27" s="22">
        <f t="shared" si="3"/>
        <v>125477.26512298529</v>
      </c>
      <c r="I27" s="22">
        <f t="shared" si="4"/>
        <v>117421.77737041385</v>
      </c>
      <c r="J27" s="44">
        <f t="shared" si="11"/>
        <v>3631.9810235448772</v>
      </c>
      <c r="K27" s="45">
        <f t="shared" si="12"/>
        <v>3602.21813750197</v>
      </c>
      <c r="L27" s="46">
        <f t="shared" si="13"/>
        <v>3323.2578501060525</v>
      </c>
      <c r="M27" s="44">
        <f t="shared" si="14"/>
        <v>4612.6158999019945</v>
      </c>
      <c r="N27" s="45">
        <f t="shared" si="15"/>
        <v>5403.327206252955</v>
      </c>
      <c r="O27" s="46">
        <f t="shared" si="16"/>
        <v>6646.515700212105</v>
      </c>
      <c r="P27" s="40"/>
      <c r="Q27" s="40"/>
      <c r="R27" s="40"/>
    </row>
    <row r="28" spans="1:18" x14ac:dyDescent="0.4">
      <c r="A28" s="9">
        <v>18</v>
      </c>
      <c r="B28" s="5">
        <v>44613</v>
      </c>
      <c r="C28" s="47">
        <v>2</v>
      </c>
      <c r="D28" s="55">
        <v>1.27</v>
      </c>
      <c r="E28" s="56">
        <v>1.5</v>
      </c>
      <c r="F28" s="84">
        <v>2</v>
      </c>
      <c r="G28" s="22">
        <f t="shared" si="2"/>
        <v>130467.00658375284</v>
      </c>
      <c r="H28" s="22">
        <f t="shared" si="3"/>
        <v>131123.74205351964</v>
      </c>
      <c r="I28" s="22">
        <f t="shared" si="4"/>
        <v>124467.08401263869</v>
      </c>
      <c r="J28" s="44">
        <f t="shared" si="11"/>
        <v>3770.3595005419375</v>
      </c>
      <c r="K28" s="45">
        <f t="shared" si="12"/>
        <v>3764.3179536895586</v>
      </c>
      <c r="L28" s="46">
        <f t="shared" si="13"/>
        <v>3522.6533211124156</v>
      </c>
      <c r="M28" s="44">
        <f t="shared" si="14"/>
        <v>4788.3565656882611</v>
      </c>
      <c r="N28" s="45">
        <f t="shared" si="15"/>
        <v>5646.476930534338</v>
      </c>
      <c r="O28" s="46">
        <f t="shared" si="16"/>
        <v>7045.3066422248312</v>
      </c>
      <c r="P28" s="40"/>
      <c r="Q28" s="40"/>
      <c r="R28" s="40"/>
    </row>
    <row r="29" spans="1:18" x14ac:dyDescent="0.4">
      <c r="A29" s="9">
        <v>19</v>
      </c>
      <c r="B29" s="5">
        <v>44799</v>
      </c>
      <c r="C29" s="47">
        <v>2</v>
      </c>
      <c r="D29" s="55">
        <v>-1</v>
      </c>
      <c r="E29" s="56">
        <v>-1</v>
      </c>
      <c r="F29" s="78">
        <v>-1</v>
      </c>
      <c r="G29" s="22">
        <f t="shared" si="2"/>
        <v>126552.99638624025</v>
      </c>
      <c r="H29" s="22">
        <f t="shared" si="3"/>
        <v>127190.02979191406</v>
      </c>
      <c r="I29" s="22">
        <f t="shared" si="4"/>
        <v>120733.07149225954</v>
      </c>
      <c r="J29" s="44">
        <f t="shared" si="11"/>
        <v>3914.0101975125849</v>
      </c>
      <c r="K29" s="45">
        <f t="shared" si="12"/>
        <v>3933.712261605589</v>
      </c>
      <c r="L29" s="46">
        <f t="shared" si="13"/>
        <v>3734.0125203791604</v>
      </c>
      <c r="M29" s="44">
        <f t="shared" si="14"/>
        <v>-3914.0101975125849</v>
      </c>
      <c r="N29" s="45">
        <f t="shared" si="15"/>
        <v>-3933.712261605589</v>
      </c>
      <c r="O29" s="46">
        <f t="shared" si="16"/>
        <v>-3734.0125203791604</v>
      </c>
      <c r="P29" s="40"/>
      <c r="Q29" s="40"/>
      <c r="R29" s="40"/>
    </row>
    <row r="30" spans="1:18" x14ac:dyDescent="0.4">
      <c r="A30" s="9">
        <v>20</v>
      </c>
      <c r="B30" s="5">
        <v>45044</v>
      </c>
      <c r="C30" s="47">
        <v>1</v>
      </c>
      <c r="D30" s="55">
        <v>-1</v>
      </c>
      <c r="E30" s="56">
        <v>-1</v>
      </c>
      <c r="F30" s="78">
        <v>-1</v>
      </c>
      <c r="G30" s="22">
        <f t="shared" si="2"/>
        <v>122756.40649465304</v>
      </c>
      <c r="H30" s="22">
        <f t="shared" si="3"/>
        <v>123374.32889815663</v>
      </c>
      <c r="I30" s="22">
        <f t="shared" si="4"/>
        <v>117111.07934749174</v>
      </c>
      <c r="J30" s="44">
        <f t="shared" si="11"/>
        <v>3796.5898915872076</v>
      </c>
      <c r="K30" s="45">
        <f t="shared" si="12"/>
        <v>3815.7008937574215</v>
      </c>
      <c r="L30" s="46">
        <f t="shared" si="13"/>
        <v>3621.9921447677862</v>
      </c>
      <c r="M30" s="44">
        <f t="shared" si="14"/>
        <v>-3796.5898915872076</v>
      </c>
      <c r="N30" s="45">
        <f t="shared" si="15"/>
        <v>-3815.7008937574215</v>
      </c>
      <c r="O30" s="46">
        <f t="shared" si="16"/>
        <v>-3621.9921447677862</v>
      </c>
      <c r="P30" s="40"/>
      <c r="Q30" s="40"/>
      <c r="R30" s="40"/>
    </row>
    <row r="31" spans="1:18" x14ac:dyDescent="0.4">
      <c r="A31" s="9">
        <v>21</v>
      </c>
      <c r="B31" s="5"/>
      <c r="C31" s="47"/>
      <c r="D31" s="55"/>
      <c r="E31" s="56"/>
      <c r="F31" s="78"/>
      <c r="G31" s="22" t="str">
        <f t="shared" si="2"/>
        <v/>
      </c>
      <c r="H31" s="22" t="str">
        <f t="shared" si="3"/>
        <v/>
      </c>
      <c r="I31" s="22" t="str">
        <f t="shared" si="4"/>
        <v/>
      </c>
      <c r="J31" s="44">
        <f t="shared" si="11"/>
        <v>3682.6921948395911</v>
      </c>
      <c r="K31" s="45">
        <f t="shared" si="12"/>
        <v>3701.2298669446986</v>
      </c>
      <c r="L31" s="46">
        <f t="shared" si="13"/>
        <v>3513.332380424752</v>
      </c>
      <c r="M31" s="44" t="str">
        <f t="shared" si="14"/>
        <v/>
      </c>
      <c r="N31" s="45" t="str">
        <f t="shared" si="15"/>
        <v/>
      </c>
      <c r="O31" s="46" t="str">
        <f t="shared" si="16"/>
        <v/>
      </c>
      <c r="P31" s="40"/>
      <c r="Q31" s="40"/>
      <c r="R31" s="40"/>
    </row>
    <row r="32" spans="1:18" x14ac:dyDescent="0.4">
      <c r="A32" s="9">
        <v>22</v>
      </c>
      <c r="B32" s="5"/>
      <c r="C32" s="47"/>
      <c r="D32" s="55"/>
      <c r="E32" s="56"/>
      <c r="F32" s="78"/>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23</v>
      </c>
      <c r="B33" s="5"/>
      <c r="C33" s="47"/>
      <c r="D33" s="55"/>
      <c r="E33" s="56"/>
      <c r="F33" s="57"/>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24</v>
      </c>
      <c r="B34" s="5"/>
      <c r="C34" s="47"/>
      <c r="D34" s="55"/>
      <c r="E34" s="56"/>
      <c r="F34" s="57"/>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25</v>
      </c>
      <c r="B35" s="5"/>
      <c r="C35" s="47"/>
      <c r="D35" s="55"/>
      <c r="E35" s="56"/>
      <c r="F35" s="57"/>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26</v>
      </c>
      <c r="B36" s="5"/>
      <c r="C36" s="47"/>
      <c r="D36" s="55"/>
      <c r="E36" s="56"/>
      <c r="F36" s="78"/>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27</v>
      </c>
      <c r="B37" s="5"/>
      <c r="C37" s="47"/>
      <c r="D37" s="55"/>
      <c r="E37" s="56"/>
      <c r="F37" s="78"/>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28</v>
      </c>
      <c r="B38" s="5"/>
      <c r="C38" s="47"/>
      <c r="D38" s="55"/>
      <c r="E38" s="56"/>
      <c r="F38" s="57"/>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29</v>
      </c>
      <c r="B39" s="5"/>
      <c r="C39" s="47"/>
      <c r="D39" s="55"/>
      <c r="E39" s="56"/>
      <c r="F39" s="57"/>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30</v>
      </c>
      <c r="B40" s="5"/>
      <c r="C40" s="47"/>
      <c r="D40" s="55"/>
      <c r="E40" s="56"/>
      <c r="F40" s="57"/>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31</v>
      </c>
      <c r="B41" s="5"/>
      <c r="C41" s="47"/>
      <c r="D41" s="55"/>
      <c r="E41" s="58"/>
      <c r="F41" s="57"/>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32</v>
      </c>
      <c r="B42" s="5"/>
      <c r="C42" s="47"/>
      <c r="D42" s="55"/>
      <c r="E42" s="58"/>
      <c r="F42" s="57"/>
      <c r="G42" s="22" t="str">
        <f t="shared" si="2"/>
        <v/>
      </c>
      <c r="H42" s="22" t="str">
        <f t="shared" si="3"/>
        <v/>
      </c>
      <c r="I42" s="22" t="str">
        <f t="shared" si="4"/>
        <v/>
      </c>
      <c r="J42" s="44" t="str">
        <f t="shared" si="11"/>
        <v/>
      </c>
      <c r="K42" s="45" t="str">
        <f t="shared" si="12"/>
        <v/>
      </c>
      <c r="L42" s="46" t="str">
        <f t="shared" si="13"/>
        <v/>
      </c>
      <c r="M42" s="44" t="str">
        <f t="shared" si="14"/>
        <v/>
      </c>
      <c r="N42" s="45" t="str">
        <f t="shared" si="15"/>
        <v/>
      </c>
      <c r="O42" s="46" t="str">
        <f t="shared" si="16"/>
        <v/>
      </c>
      <c r="P42" s="40"/>
      <c r="Q42" s="40"/>
      <c r="R42" s="40"/>
    </row>
    <row r="43" spans="1:18" x14ac:dyDescent="0.4">
      <c r="A43" s="9">
        <v>33</v>
      </c>
      <c r="B43" s="5"/>
      <c r="C43" s="47"/>
      <c r="D43" s="55"/>
      <c r="E43" s="58"/>
      <c r="F43" s="78"/>
      <c r="G43" s="22" t="str">
        <f t="shared" si="2"/>
        <v/>
      </c>
      <c r="H43" s="22" t="str">
        <f t="shared" si="3"/>
        <v/>
      </c>
      <c r="I43" s="22" t="str">
        <f t="shared" si="4"/>
        <v/>
      </c>
      <c r="J43" s="44" t="str">
        <f t="shared" si="11"/>
        <v/>
      </c>
      <c r="K43" s="45" t="str">
        <f t="shared" si="12"/>
        <v/>
      </c>
      <c r="L43" s="46" t="str">
        <f t="shared" si="13"/>
        <v/>
      </c>
      <c r="M43" s="44" t="str">
        <f t="shared" si="14"/>
        <v/>
      </c>
      <c r="N43" s="45" t="str">
        <f t="shared" si="15"/>
        <v/>
      </c>
      <c r="O43" s="46" t="str">
        <f t="shared" si="16"/>
        <v/>
      </c>
      <c r="P43" s="40"/>
      <c r="Q43" s="40"/>
      <c r="R43" s="40"/>
    </row>
    <row r="44" spans="1:18" x14ac:dyDescent="0.4">
      <c r="A44" s="9">
        <v>34</v>
      </c>
      <c r="B44" s="5"/>
      <c r="C44" s="47"/>
      <c r="D44" s="55"/>
      <c r="E44" s="58"/>
      <c r="F44" s="78"/>
      <c r="G44" s="22" t="str">
        <f t="shared" si="2"/>
        <v/>
      </c>
      <c r="H44" s="22" t="str">
        <f t="shared" si="3"/>
        <v/>
      </c>
      <c r="I44" s="22" t="str">
        <f t="shared" si="4"/>
        <v/>
      </c>
      <c r="J44" s="44" t="str">
        <f t="shared" si="11"/>
        <v/>
      </c>
      <c r="K44" s="45" t="str">
        <f t="shared" si="12"/>
        <v/>
      </c>
      <c r="L44" s="46" t="str">
        <f t="shared" si="13"/>
        <v/>
      </c>
      <c r="M44" s="44" t="str">
        <f>IF(D44="","",J44*D44)</f>
        <v/>
      </c>
      <c r="N44" s="45" t="str">
        <f t="shared" si="15"/>
        <v/>
      </c>
      <c r="O44" s="46" t="str">
        <f t="shared" si="16"/>
        <v/>
      </c>
      <c r="P44" s="40"/>
      <c r="Q44" s="40"/>
      <c r="R44" s="40"/>
    </row>
    <row r="45" spans="1:18" x14ac:dyDescent="0.4">
      <c r="A45" s="3">
        <v>35</v>
      </c>
      <c r="B45" s="5"/>
      <c r="C45" s="47"/>
      <c r="D45" s="55"/>
      <c r="E45" s="58"/>
      <c r="F45" s="57"/>
      <c r="G45" s="22" t="str">
        <f>IF(D45="","",G44+M45)</f>
        <v/>
      </c>
      <c r="H45" s="22" t="str">
        <f t="shared" ref="H45:I45" si="17">IF(E45="","",H44+N45)</f>
        <v/>
      </c>
      <c r="I45" s="22" t="str">
        <f t="shared" si="17"/>
        <v/>
      </c>
      <c r="J45" s="44" t="str">
        <f t="shared" si="11"/>
        <v/>
      </c>
      <c r="K45" s="45" t="str">
        <f t="shared" si="12"/>
        <v/>
      </c>
      <c r="L45" s="46" t="str">
        <f t="shared" si="13"/>
        <v/>
      </c>
      <c r="M45" s="44" t="str">
        <f t="shared" si="14"/>
        <v/>
      </c>
      <c r="N45" s="45" t="str">
        <f t="shared" si="15"/>
        <v/>
      </c>
      <c r="O45" s="46" t="str">
        <f t="shared" si="16"/>
        <v/>
      </c>
    </row>
    <row r="46" spans="1:18" x14ac:dyDescent="0.4">
      <c r="A46" s="9">
        <v>36</v>
      </c>
      <c r="B46" s="5"/>
      <c r="C46" s="47"/>
      <c r="D46" s="55"/>
      <c r="E46" s="58"/>
      <c r="F46" s="57"/>
      <c r="G46" s="22" t="str">
        <f t="shared" ref="G46:G60" si="18">IF(D46="","",G45+M46)</f>
        <v/>
      </c>
      <c r="H46" s="22" t="str">
        <f t="shared" ref="H46:H60" si="19">IF(E46="","",H45+N46)</f>
        <v/>
      </c>
      <c r="I46" s="22" t="str">
        <f t="shared" ref="I46:I60" si="20">IF(F46="","",I45+O46)</f>
        <v/>
      </c>
      <c r="J46" s="44" t="str">
        <f>IF(G45="","",G45*0.03)</f>
        <v/>
      </c>
      <c r="K46" s="45" t="str">
        <f t="shared" si="12"/>
        <v/>
      </c>
      <c r="L46" s="46" t="str">
        <f t="shared" si="13"/>
        <v/>
      </c>
      <c r="M46" s="44" t="str">
        <f>IF(D46="","",J46*D46)</f>
        <v/>
      </c>
      <c r="N46" s="45" t="str">
        <f t="shared" si="15"/>
        <v/>
      </c>
      <c r="O46" s="46" t="str">
        <f t="shared" si="16"/>
        <v/>
      </c>
    </row>
    <row r="47" spans="1:18" x14ac:dyDescent="0.4">
      <c r="A47" s="9">
        <v>37</v>
      </c>
      <c r="B47" s="5"/>
      <c r="C47" s="47"/>
      <c r="D47" s="55"/>
      <c r="E47" s="56"/>
      <c r="F47" s="57"/>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38</v>
      </c>
      <c r="B48" s="5"/>
      <c r="C48" s="47"/>
      <c r="D48" s="55"/>
      <c r="E48" s="56"/>
      <c r="F48" s="57"/>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39</v>
      </c>
      <c r="B49" s="5"/>
      <c r="C49" s="47"/>
      <c r="D49" s="55"/>
      <c r="E49" s="56"/>
      <c r="F49" s="57"/>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40</v>
      </c>
      <c r="B50" s="5"/>
      <c r="C50" s="47"/>
      <c r="D50" s="55"/>
      <c r="E50" s="56"/>
      <c r="F50" s="57"/>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41</v>
      </c>
      <c r="B51" s="5"/>
      <c r="C51" s="47"/>
      <c r="D51" s="55"/>
      <c r="E51" s="56"/>
      <c r="F51" s="57"/>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42</v>
      </c>
      <c r="B52" s="5"/>
      <c r="C52" s="47"/>
      <c r="D52" s="55"/>
      <c r="E52" s="56"/>
      <c r="F52" s="57"/>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43</v>
      </c>
      <c r="B53" s="5"/>
      <c r="C53" s="47"/>
      <c r="D53" s="55"/>
      <c r="E53" s="56"/>
      <c r="F53" s="78"/>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44</v>
      </c>
      <c r="B54" s="5"/>
      <c r="C54" s="47"/>
      <c r="D54" s="55"/>
      <c r="E54" s="56"/>
      <c r="F54" s="57"/>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45</v>
      </c>
      <c r="B55" s="5"/>
      <c r="C55" s="47"/>
      <c r="D55" s="55"/>
      <c r="E55" s="56"/>
      <c r="F55" s="57"/>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46</v>
      </c>
      <c r="B56" s="5"/>
      <c r="C56" s="47"/>
      <c r="D56" s="55"/>
      <c r="E56" s="56"/>
      <c r="F56" s="57"/>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47</v>
      </c>
      <c r="B57" s="5"/>
      <c r="C57" s="47"/>
      <c r="D57" s="55"/>
      <c r="E57" s="56"/>
      <c r="F57" s="57"/>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x14ac:dyDescent="0.4">
      <c r="A58" s="9">
        <v>48</v>
      </c>
      <c r="B58" s="5"/>
      <c r="C58" s="47"/>
      <c r="D58" s="55"/>
      <c r="E58" s="56"/>
      <c r="F58" s="57"/>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x14ac:dyDescent="0.4">
      <c r="A59" s="9">
        <v>49</v>
      </c>
      <c r="B59" s="5"/>
      <c r="C59" s="47"/>
      <c r="D59" s="55"/>
      <c r="E59" s="56"/>
      <c r="F59" s="57"/>
      <c r="G59" s="22" t="str">
        <f t="shared" si="18"/>
        <v/>
      </c>
      <c r="H59" s="22" t="str">
        <f t="shared" si="19"/>
        <v/>
      </c>
      <c r="I59" s="22" t="str">
        <f t="shared" si="20"/>
        <v/>
      </c>
      <c r="J59" s="44" t="str">
        <f t="shared" si="11"/>
        <v/>
      </c>
      <c r="K59" s="45" t="str">
        <f t="shared" si="12"/>
        <v/>
      </c>
      <c r="L59" s="46" t="str">
        <f t="shared" si="13"/>
        <v/>
      </c>
      <c r="M59" s="44" t="str">
        <f t="shared" si="14"/>
        <v/>
      </c>
      <c r="N59" s="45" t="str">
        <f t="shared" si="15"/>
        <v/>
      </c>
      <c r="O59" s="46" t="str">
        <f t="shared" si="16"/>
        <v/>
      </c>
    </row>
    <row r="60" spans="1:15" ht="19.5" thickBot="1" x14ac:dyDescent="0.45">
      <c r="A60" s="9">
        <v>50</v>
      </c>
      <c r="B60" s="6">
        <v>45347</v>
      </c>
      <c r="C60" s="51"/>
      <c r="D60" s="59"/>
      <c r="E60" s="60"/>
      <c r="F60" s="61"/>
      <c r="G60" s="22" t="str">
        <f t="shared" si="18"/>
        <v/>
      </c>
      <c r="H60" s="22" t="str">
        <f t="shared" si="19"/>
        <v/>
      </c>
      <c r="I60" s="22" t="str">
        <f t="shared" si="20"/>
        <v/>
      </c>
      <c r="J60" s="44" t="str">
        <f t="shared" si="11"/>
        <v/>
      </c>
      <c r="K60" s="45" t="str">
        <f t="shared" si="12"/>
        <v/>
      </c>
      <c r="L60" s="46" t="str">
        <f t="shared" si="13"/>
        <v/>
      </c>
      <c r="M60" s="44" t="str">
        <f t="shared" si="14"/>
        <v/>
      </c>
      <c r="N60" s="45" t="str">
        <f t="shared" si="15"/>
        <v/>
      </c>
      <c r="O60" s="46" t="str">
        <f t="shared" si="16"/>
        <v/>
      </c>
    </row>
    <row r="61" spans="1:15" ht="19.5" thickBot="1" x14ac:dyDescent="0.45">
      <c r="A61" s="9"/>
      <c r="B61" s="93" t="s">
        <v>5</v>
      </c>
      <c r="C61" s="94"/>
      <c r="D61" s="7">
        <f>COUNTIF(D11:D60,1.27)</f>
        <v>12</v>
      </c>
      <c r="E61" s="7">
        <f>COUNTIF(E11:E60,1.5)</f>
        <v>11</v>
      </c>
      <c r="F61" s="8">
        <f>COUNTIF(F11:F60,2)</f>
        <v>9</v>
      </c>
      <c r="G61" s="68">
        <f>M61+G10</f>
        <v>122756.40649465306</v>
      </c>
      <c r="H61" s="69">
        <f>N61+H10</f>
        <v>123374.3288981566</v>
      </c>
      <c r="I61" s="70">
        <f>O61+I10</f>
        <v>117111.07934749177</v>
      </c>
      <c r="J61" s="65" t="s">
        <v>32</v>
      </c>
      <c r="K61" s="66">
        <f>B60-B11</f>
        <v>3735</v>
      </c>
      <c r="L61" s="67" t="s">
        <v>33</v>
      </c>
      <c r="M61" s="79">
        <f>SUM(M11:M60)</f>
        <v>22756.406494653056</v>
      </c>
      <c r="N61" s="80">
        <f>SUM(N11:N60)</f>
        <v>23374.328898156597</v>
      </c>
      <c r="O61" s="81">
        <f>SUM(O11:O60)</f>
        <v>17111.079347491774</v>
      </c>
    </row>
    <row r="62" spans="1:15" ht="19.5" thickBot="1" x14ac:dyDescent="0.45">
      <c r="A62" s="9"/>
      <c r="B62" s="87" t="s">
        <v>6</v>
      </c>
      <c r="C62" s="88"/>
      <c r="D62" s="7">
        <f>COUNTIF(D11:D60,-1)</f>
        <v>8</v>
      </c>
      <c r="E62" s="7">
        <f>COUNTIF(E11:E60,-1)</f>
        <v>9</v>
      </c>
      <c r="F62" s="8">
        <f>COUNTIF(F11:F60,-1)</f>
        <v>10</v>
      </c>
      <c r="G62" s="85" t="s">
        <v>31</v>
      </c>
      <c r="H62" s="86"/>
      <c r="I62" s="92"/>
      <c r="J62" s="85" t="s">
        <v>34</v>
      </c>
      <c r="K62" s="86"/>
      <c r="L62" s="92"/>
      <c r="M62" s="9"/>
      <c r="N62" s="3"/>
      <c r="O62" s="4"/>
    </row>
    <row r="63" spans="1:15" ht="19.5" thickBot="1" x14ac:dyDescent="0.45">
      <c r="A63" s="9"/>
      <c r="B63" s="87" t="s">
        <v>35</v>
      </c>
      <c r="C63" s="88"/>
      <c r="D63" s="7">
        <f>COUNTIF(D11:D60,0)</f>
        <v>0</v>
      </c>
      <c r="E63" s="7">
        <f>COUNTIF(E11:E60,0)</f>
        <v>0</v>
      </c>
      <c r="F63" s="7">
        <f>COUNTIF(F11:F60,0)</f>
        <v>0</v>
      </c>
      <c r="G63" s="74">
        <f>G61/G10</f>
        <v>1.2275640649465305</v>
      </c>
      <c r="H63" s="75">
        <f t="shared" ref="H63" si="21">H61/H10</f>
        <v>1.233743288981566</v>
      </c>
      <c r="I63" s="76">
        <f>I61/I10</f>
        <v>1.1711107934749176</v>
      </c>
      <c r="J63" s="63">
        <f>(G63-100%)*30/K61</f>
        <v>1.8278238148315702E-3</v>
      </c>
      <c r="K63" s="63">
        <f>(H63-100%)*30/K61</f>
        <v>1.8774561363981207E-3</v>
      </c>
      <c r="L63" s="64">
        <f>(I63-100%)*30/K61</f>
        <v>1.3743838833326721E-3</v>
      </c>
      <c r="M63" s="10"/>
      <c r="N63" s="2"/>
      <c r="O63" s="11"/>
    </row>
    <row r="64" spans="1:15" ht="19.5" thickBot="1" x14ac:dyDescent="0.45">
      <c r="A64" s="3"/>
      <c r="B64" s="85" t="s">
        <v>4</v>
      </c>
      <c r="C64" s="86"/>
      <c r="D64" s="77">
        <f t="shared" ref="D64:E64" si="22">D61/(D61+D62+D63)</f>
        <v>0.6</v>
      </c>
      <c r="E64" s="72">
        <f t="shared" si="22"/>
        <v>0.55000000000000004</v>
      </c>
      <c r="F64" s="73">
        <f>F61/(F61+F62+F63)</f>
        <v>0.47368421052631576</v>
      </c>
    </row>
    <row r="66" spans="4:6" x14ac:dyDescent="0.4">
      <c r="D66" s="71"/>
      <c r="E66" s="71"/>
      <c r="F66" s="71"/>
    </row>
  </sheetData>
  <mergeCells count="11">
    <mergeCell ref="B64:C64"/>
    <mergeCell ref="B63:C63"/>
    <mergeCell ref="J10:L10"/>
    <mergeCell ref="J8:L8"/>
    <mergeCell ref="M8:O8"/>
    <mergeCell ref="G8:I8"/>
    <mergeCell ref="M10:O10"/>
    <mergeCell ref="B61:C61"/>
    <mergeCell ref="B62:C62"/>
    <mergeCell ref="G62:I62"/>
    <mergeCell ref="J62:L62"/>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18"/>
  <sheetViews>
    <sheetView topLeftCell="A520" zoomScale="80" zoomScaleNormal="80" workbookViewId="0">
      <selection activeCell="A524" sqref="A524"/>
    </sheetView>
  </sheetViews>
  <sheetFormatPr defaultColWidth="8.125" defaultRowHeight="14.25" x14ac:dyDescent="0.4"/>
  <cols>
    <col min="1" max="1" width="6.875" style="83" bestFit="1"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1" spans="1:1" x14ac:dyDescent="0.4">
      <c r="A1" s="83" t="s">
        <v>40</v>
      </c>
    </row>
    <row r="42" spans="1:1" x14ac:dyDescent="0.4">
      <c r="A42" s="83" t="s">
        <v>41</v>
      </c>
    </row>
    <row r="88" spans="1:1" x14ac:dyDescent="0.4">
      <c r="A88" s="83" t="s">
        <v>42</v>
      </c>
    </row>
    <row r="129" spans="1:1" x14ac:dyDescent="0.4">
      <c r="A129" s="83" t="s">
        <v>43</v>
      </c>
    </row>
    <row r="174" spans="1:1" x14ac:dyDescent="0.4">
      <c r="A174" s="83" t="s">
        <v>44</v>
      </c>
    </row>
    <row r="215" spans="1:1" x14ac:dyDescent="0.4">
      <c r="A215" s="83" t="s">
        <v>45</v>
      </c>
    </row>
    <row r="260" spans="1:1" x14ac:dyDescent="0.4">
      <c r="A260" s="83" t="s">
        <v>46</v>
      </c>
    </row>
    <row r="301" spans="1:1" x14ac:dyDescent="0.4">
      <c r="A301" s="83" t="s">
        <v>47</v>
      </c>
    </row>
    <row r="389" spans="1:1" x14ac:dyDescent="0.4">
      <c r="A389" s="83" t="s">
        <v>48</v>
      </c>
    </row>
    <row r="430" spans="1:1" x14ac:dyDescent="0.4">
      <c r="A430" s="83" t="s">
        <v>49</v>
      </c>
    </row>
    <row r="476" spans="1:1" x14ac:dyDescent="0.4">
      <c r="A476" s="83" t="s">
        <v>50</v>
      </c>
    </row>
    <row r="518" spans="1:1" x14ac:dyDescent="0.4">
      <c r="A518" s="83" t="s">
        <v>51</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K12" sqref="K12"/>
    </sheetView>
  </sheetViews>
  <sheetFormatPr defaultColWidth="8.125" defaultRowHeight="13.5" x14ac:dyDescent="0.4"/>
  <cols>
    <col min="1" max="16384" width="8.125" style="52"/>
  </cols>
  <sheetData>
    <row r="1" spans="1:10" x14ac:dyDescent="0.4">
      <c r="A1" s="52" t="s">
        <v>27</v>
      </c>
    </row>
    <row r="2" spans="1:10" x14ac:dyDescent="0.4">
      <c r="A2" s="95" t="s">
        <v>52</v>
      </c>
      <c r="B2" s="96"/>
      <c r="C2" s="96"/>
      <c r="D2" s="96"/>
      <c r="E2" s="96"/>
      <c r="F2" s="96"/>
      <c r="G2" s="96"/>
      <c r="H2" s="96"/>
      <c r="I2" s="96"/>
      <c r="J2" s="96"/>
    </row>
    <row r="3" spans="1:10" x14ac:dyDescent="0.4">
      <c r="A3" s="96"/>
      <c r="B3" s="96"/>
      <c r="C3" s="96"/>
      <c r="D3" s="96"/>
      <c r="E3" s="96"/>
      <c r="F3" s="96"/>
      <c r="G3" s="96"/>
      <c r="H3" s="96"/>
      <c r="I3" s="96"/>
      <c r="J3" s="96"/>
    </row>
    <row r="4" spans="1:10" x14ac:dyDescent="0.4">
      <c r="A4" s="96"/>
      <c r="B4" s="96"/>
      <c r="C4" s="96"/>
      <c r="D4" s="96"/>
      <c r="E4" s="96"/>
      <c r="F4" s="96"/>
      <c r="G4" s="96"/>
      <c r="H4" s="96"/>
      <c r="I4" s="96"/>
      <c r="J4" s="96"/>
    </row>
    <row r="5" spans="1:10" x14ac:dyDescent="0.4">
      <c r="A5" s="96"/>
      <c r="B5" s="96"/>
      <c r="C5" s="96"/>
      <c r="D5" s="96"/>
      <c r="E5" s="96"/>
      <c r="F5" s="96"/>
      <c r="G5" s="96"/>
      <c r="H5" s="96"/>
      <c r="I5" s="96"/>
      <c r="J5" s="96"/>
    </row>
    <row r="6" spans="1:10" x14ac:dyDescent="0.4">
      <c r="A6" s="96"/>
      <c r="B6" s="96"/>
      <c r="C6" s="96"/>
      <c r="D6" s="96"/>
      <c r="E6" s="96"/>
      <c r="F6" s="96"/>
      <c r="G6" s="96"/>
      <c r="H6" s="96"/>
      <c r="I6" s="96"/>
      <c r="J6" s="96"/>
    </row>
    <row r="7" spans="1:10" x14ac:dyDescent="0.4">
      <c r="A7" s="96"/>
      <c r="B7" s="96"/>
      <c r="C7" s="96"/>
      <c r="D7" s="96"/>
      <c r="E7" s="96"/>
      <c r="F7" s="96"/>
      <c r="G7" s="96"/>
      <c r="H7" s="96"/>
      <c r="I7" s="96"/>
      <c r="J7" s="96"/>
    </row>
    <row r="8" spans="1:10" x14ac:dyDescent="0.4">
      <c r="A8" s="96"/>
      <c r="B8" s="96"/>
      <c r="C8" s="96"/>
      <c r="D8" s="96"/>
      <c r="E8" s="96"/>
      <c r="F8" s="96"/>
      <c r="G8" s="96"/>
      <c r="H8" s="96"/>
      <c r="I8" s="96"/>
      <c r="J8" s="96"/>
    </row>
    <row r="9" spans="1:10" x14ac:dyDescent="0.4">
      <c r="A9" s="96"/>
      <c r="B9" s="96"/>
      <c r="C9" s="96"/>
      <c r="D9" s="96"/>
      <c r="E9" s="96"/>
      <c r="F9" s="96"/>
      <c r="G9" s="96"/>
      <c r="H9" s="96"/>
      <c r="I9" s="96"/>
      <c r="J9" s="96"/>
    </row>
    <row r="11" spans="1:10" x14ac:dyDescent="0.4">
      <c r="A11" s="52" t="s">
        <v>28</v>
      </c>
    </row>
    <row r="12" spans="1:10" x14ac:dyDescent="0.4">
      <c r="A12" s="97" t="s">
        <v>54</v>
      </c>
      <c r="B12" s="98"/>
      <c r="C12" s="98"/>
      <c r="D12" s="98"/>
      <c r="E12" s="98"/>
      <c r="F12" s="98"/>
      <c r="G12" s="98"/>
      <c r="H12" s="98"/>
      <c r="I12" s="98"/>
      <c r="J12" s="98"/>
    </row>
    <row r="13" spans="1:10" x14ac:dyDescent="0.4">
      <c r="A13" s="98"/>
      <c r="B13" s="98"/>
      <c r="C13" s="98"/>
      <c r="D13" s="98"/>
      <c r="E13" s="98"/>
      <c r="F13" s="98"/>
      <c r="G13" s="98"/>
      <c r="H13" s="98"/>
      <c r="I13" s="98"/>
      <c r="J13" s="98"/>
    </row>
    <row r="14" spans="1:10" x14ac:dyDescent="0.4">
      <c r="A14" s="98"/>
      <c r="B14" s="98"/>
      <c r="C14" s="98"/>
      <c r="D14" s="98"/>
      <c r="E14" s="98"/>
      <c r="F14" s="98"/>
      <c r="G14" s="98"/>
      <c r="H14" s="98"/>
      <c r="I14" s="98"/>
      <c r="J14" s="98"/>
    </row>
    <row r="15" spans="1:10" x14ac:dyDescent="0.4">
      <c r="A15" s="98"/>
      <c r="B15" s="98"/>
      <c r="C15" s="98"/>
      <c r="D15" s="98"/>
      <c r="E15" s="98"/>
      <c r="F15" s="98"/>
      <c r="G15" s="98"/>
      <c r="H15" s="98"/>
      <c r="I15" s="98"/>
      <c r="J15" s="98"/>
    </row>
    <row r="16" spans="1:10" x14ac:dyDescent="0.4">
      <c r="A16" s="98"/>
      <c r="B16" s="98"/>
      <c r="C16" s="98"/>
      <c r="D16" s="98"/>
      <c r="E16" s="98"/>
      <c r="F16" s="98"/>
      <c r="G16" s="98"/>
      <c r="H16" s="98"/>
      <c r="I16" s="98"/>
      <c r="J16" s="98"/>
    </row>
    <row r="17" spans="1:10" x14ac:dyDescent="0.4">
      <c r="A17" s="98"/>
      <c r="B17" s="98"/>
      <c r="C17" s="98"/>
      <c r="D17" s="98"/>
      <c r="E17" s="98"/>
      <c r="F17" s="98"/>
      <c r="G17" s="98"/>
      <c r="H17" s="98"/>
      <c r="I17" s="98"/>
      <c r="J17" s="98"/>
    </row>
    <row r="18" spans="1:10" x14ac:dyDescent="0.4">
      <c r="A18" s="98"/>
      <c r="B18" s="98"/>
      <c r="C18" s="98"/>
      <c r="D18" s="98"/>
      <c r="E18" s="98"/>
      <c r="F18" s="98"/>
      <c r="G18" s="98"/>
      <c r="H18" s="98"/>
      <c r="I18" s="98"/>
      <c r="J18" s="98"/>
    </row>
    <row r="19" spans="1:10" x14ac:dyDescent="0.4">
      <c r="A19" s="98"/>
      <c r="B19" s="98"/>
      <c r="C19" s="98"/>
      <c r="D19" s="98"/>
      <c r="E19" s="98"/>
      <c r="F19" s="98"/>
      <c r="G19" s="98"/>
      <c r="H19" s="98"/>
      <c r="I19" s="98"/>
      <c r="J19" s="98"/>
    </row>
    <row r="21" spans="1:10" x14ac:dyDescent="0.4">
      <c r="A21" s="52" t="s">
        <v>29</v>
      </c>
    </row>
    <row r="22" spans="1:10" x14ac:dyDescent="0.4">
      <c r="A22" s="97" t="s">
        <v>53</v>
      </c>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15</v>
      </c>
      <c r="B1" s="31"/>
      <c r="C1" s="32"/>
      <c r="D1" s="33"/>
      <c r="E1" s="32"/>
      <c r="F1" s="33"/>
      <c r="G1" s="32"/>
      <c r="H1" s="33"/>
    </row>
    <row r="2" spans="1:8" x14ac:dyDescent="0.4">
      <c r="A2" s="34"/>
      <c r="B2" s="32"/>
      <c r="C2" s="32"/>
      <c r="D2" s="33"/>
      <c r="E2" s="32"/>
      <c r="F2" s="33"/>
      <c r="G2" s="32"/>
      <c r="H2" s="33"/>
    </row>
    <row r="3" spans="1:8" x14ac:dyDescent="0.4">
      <c r="A3" s="35" t="s">
        <v>16</v>
      </c>
      <c r="B3" s="35" t="s">
        <v>17</v>
      </c>
      <c r="C3" s="35" t="s">
        <v>18</v>
      </c>
      <c r="D3" s="36" t="s">
        <v>19</v>
      </c>
      <c r="E3" s="35" t="s">
        <v>20</v>
      </c>
      <c r="F3" s="36" t="s">
        <v>19</v>
      </c>
      <c r="G3" s="35" t="s">
        <v>21</v>
      </c>
      <c r="H3" s="36" t="s">
        <v>19</v>
      </c>
    </row>
    <row r="4" spans="1:8" x14ac:dyDescent="0.4">
      <c r="A4" s="37" t="s">
        <v>22</v>
      </c>
      <c r="B4" s="37" t="s">
        <v>23</v>
      </c>
      <c r="C4" s="37"/>
      <c r="D4" s="38"/>
      <c r="E4" s="37"/>
      <c r="F4" s="38"/>
      <c r="G4" s="37"/>
      <c r="H4" s="38"/>
    </row>
    <row r="5" spans="1:8" x14ac:dyDescent="0.4">
      <c r="A5" s="37" t="s">
        <v>22</v>
      </c>
      <c r="B5" s="37"/>
      <c r="C5" s="37"/>
      <c r="D5" s="38"/>
      <c r="E5" s="37"/>
      <c r="F5" s="39"/>
      <c r="G5" s="37"/>
      <c r="H5" s="39"/>
    </row>
    <row r="6" spans="1:8" x14ac:dyDescent="0.4">
      <c r="A6" s="37" t="s">
        <v>22</v>
      </c>
      <c r="B6" s="37"/>
      <c r="C6" s="37"/>
      <c r="D6" s="39"/>
      <c r="E6" s="37"/>
      <c r="F6" s="39"/>
      <c r="G6" s="37"/>
      <c r="H6" s="39"/>
    </row>
    <row r="7" spans="1:8" x14ac:dyDescent="0.4">
      <c r="A7" s="37" t="s">
        <v>22</v>
      </c>
      <c r="B7" s="37"/>
      <c r="C7" s="37"/>
      <c r="D7" s="39"/>
      <c r="E7" s="37"/>
      <c r="F7" s="39"/>
      <c r="G7" s="37"/>
      <c r="H7" s="39"/>
    </row>
    <row r="8" spans="1:8" x14ac:dyDescent="0.4">
      <c r="A8" s="37" t="s">
        <v>22</v>
      </c>
      <c r="B8" s="37"/>
      <c r="C8" s="37"/>
      <c r="D8" s="39"/>
      <c r="E8" s="37"/>
      <c r="F8" s="39"/>
      <c r="G8" s="37"/>
      <c r="H8" s="39"/>
    </row>
    <row r="9" spans="1:8" x14ac:dyDescent="0.4">
      <c r="A9" s="37" t="s">
        <v>22</v>
      </c>
      <c r="B9" s="37"/>
      <c r="C9" s="37"/>
      <c r="D9" s="39"/>
      <c r="E9" s="37"/>
      <c r="F9" s="39"/>
      <c r="G9" s="37"/>
      <c r="H9" s="39"/>
    </row>
    <row r="10" spans="1:8" x14ac:dyDescent="0.4">
      <c r="A10" s="37" t="s">
        <v>22</v>
      </c>
      <c r="B10" s="37"/>
      <c r="C10" s="37"/>
      <c r="D10" s="39"/>
      <c r="E10" s="37"/>
      <c r="F10" s="39"/>
      <c r="G10" s="37"/>
      <c r="H10" s="39"/>
    </row>
    <row r="11" spans="1:8" x14ac:dyDescent="0.4">
      <c r="A11" s="37" t="s">
        <v>22</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Owner</cp:lastModifiedBy>
  <dcterms:created xsi:type="dcterms:W3CDTF">2020-09-18T03:10:57Z</dcterms:created>
  <dcterms:modified xsi:type="dcterms:W3CDTF">2024-02-25T12:55:51Z</dcterms:modified>
</cp:coreProperties>
</file>