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ws245-pc\Desktop\"/>
    </mc:Choice>
  </mc:AlternateContent>
  <xr:revisionPtr revIDLastSave="0" documentId="13_ncr:1_{E4050131-F41C-409F-A60A-4D462BE66EA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<sst xmlns="http://schemas.openxmlformats.org/spreadsheetml/2006/main" count="49" uniqueCount="38">
  <si>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</si>
  <si>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</si>
  <si>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</si>
  <si>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</si>
  <si>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</si>
  <si>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</si>
  <si>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</si>
  <si>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</si>
  <si>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</si>
  <si>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</si>
  <si>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</si>
  <si>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</si>
  <si>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</si>
  <si>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</si>
  <si>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</si>
  <si>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</si>
  <si>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</si>
  <si>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</si>
  <si>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</si>
  <si>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</si>
  <si>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</si>
  <si>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</si>
  <si>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</si>
  <si>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</si>
  <si>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</si>
  <si>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</si>
  <si>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</si>
  <si>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</si>
  <si>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</si>
  <si>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</si>
  <si>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</si>
  <si>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</si>
  <si>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</si>
  <si>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</si>
  <si>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</si>
  <si>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USDJPY</t>
    <phoneticPr fontId="1"/>
  </si>
  <si>
    <t>4H</t>
    <phoneticPr fontId="1"/>
  </si>
  <si>
    <t>フィボナッチターゲット1.27, 1.5, 2.0で決済(黄色で塗りつぶしたところはフィボナッチターゲット3までとれている）</t>
    <rPh sb="29" eb="31">
      <t>キイロ</t>
    </rPh>
    <rPh sb="32" eb="33">
      <t>ヌ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</si>
</sst>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507365</xdr:colOff>
      <xdr:row>18</xdr:row>
      <xdr:rowOff>102235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130969</xdr:rowOff>
    </xdr:from>
    <xdr:to>
      <xdr:col>15</xdr:col>
      <xdr:colOff>597398</xdr:colOff>
      <xdr:row>24</xdr:row>
      <xdr:rowOff>150240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C0581D97-8C86-E31E-BBE5-6E04B64C9B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30969"/>
          <a:ext cx="9693773" cy="430552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11906</xdr:rowOff>
    </xdr:from>
    <xdr:to>
      <xdr:col>15</xdr:col>
      <xdr:colOff>578347</xdr:colOff>
      <xdr:row>50</xdr:row>
      <xdr:rowOff>40703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F70F19D3-1863-A393-5BA1-B959CE12AC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655344"/>
          <a:ext cx="9674722" cy="431504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15</xdr:col>
      <xdr:colOff>549771</xdr:colOff>
      <xdr:row>75</xdr:row>
      <xdr:rowOff>38322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19B119E6-E6A3-DCB0-709E-C4E7B120FF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108281"/>
          <a:ext cx="9646146" cy="432457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15</xdr:col>
      <xdr:colOff>606924</xdr:colOff>
      <xdr:row>100</xdr:row>
      <xdr:rowOff>6571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08467384-C6FB-C4B8-E6F1-DDF097C794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3573125"/>
          <a:ext cx="9703299" cy="429282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101</xdr:row>
      <xdr:rowOff>0</xdr:rowOff>
    </xdr:from>
    <xdr:to>
      <xdr:col>15</xdr:col>
      <xdr:colOff>587873</xdr:colOff>
      <xdr:row>125</xdr:row>
      <xdr:rowOff>57373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A85954C6-A965-D535-D8C0-BB50A4598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037969"/>
          <a:ext cx="9684248" cy="434362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126</xdr:row>
      <xdr:rowOff>0</xdr:rowOff>
    </xdr:from>
    <xdr:to>
      <xdr:col>16</xdr:col>
      <xdr:colOff>499</xdr:colOff>
      <xdr:row>150</xdr:row>
      <xdr:rowOff>25622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92271C36-8343-0A4D-86C7-D37745CFE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2502813"/>
          <a:ext cx="9715999" cy="431187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151</xdr:row>
      <xdr:rowOff>0</xdr:rowOff>
    </xdr:from>
    <xdr:to>
      <xdr:col>15</xdr:col>
      <xdr:colOff>600573</xdr:colOff>
      <xdr:row>175</xdr:row>
      <xdr:rowOff>63724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9F901E60-5F0F-AFCE-C6AF-532CF3FA2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6967656"/>
          <a:ext cx="9696948" cy="43499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176</xdr:row>
      <xdr:rowOff>0</xdr:rowOff>
    </xdr:from>
    <xdr:to>
      <xdr:col>15</xdr:col>
      <xdr:colOff>587873</xdr:colOff>
      <xdr:row>199</xdr:row>
      <xdr:rowOff>147063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EC2C1199-DA10-8C54-8F31-F41E4C3F5A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1432500"/>
          <a:ext cx="9684248" cy="425471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200</xdr:row>
      <xdr:rowOff>0</xdr:rowOff>
    </xdr:from>
    <xdr:to>
      <xdr:col>16</xdr:col>
      <xdr:colOff>499</xdr:colOff>
      <xdr:row>224</xdr:row>
      <xdr:rowOff>6571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0F9FA720-5C23-0F72-4A1E-36DEE6E703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35718750"/>
          <a:ext cx="9715999" cy="429282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225</xdr:row>
      <xdr:rowOff>0</xdr:rowOff>
    </xdr:from>
    <xdr:to>
      <xdr:col>15</xdr:col>
      <xdr:colOff>562471</xdr:colOff>
      <xdr:row>249</xdr:row>
      <xdr:rowOff>44673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AF55C2A5-A22B-A2D0-FBA0-B176800BAD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40183594"/>
          <a:ext cx="9658846" cy="433092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250</xdr:row>
      <xdr:rowOff>0</xdr:rowOff>
    </xdr:from>
    <xdr:to>
      <xdr:col>15</xdr:col>
      <xdr:colOff>549771</xdr:colOff>
      <xdr:row>274</xdr:row>
      <xdr:rowOff>82775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AA3B93A3-425D-75D2-8C4C-A72D8A3949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44648438"/>
          <a:ext cx="9646146" cy="43690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275</xdr:row>
      <xdr:rowOff>23813</xdr:rowOff>
    </xdr:from>
    <xdr:to>
      <xdr:col>15</xdr:col>
      <xdr:colOff>530720</xdr:colOff>
      <xdr:row>299</xdr:row>
      <xdr:rowOff>90712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92047E48-C356-5661-2F78-AD8FBDBD7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49137094"/>
          <a:ext cx="9627095" cy="435314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300</xdr:row>
      <xdr:rowOff>0</xdr:rowOff>
    </xdr:from>
    <xdr:to>
      <xdr:col>15</xdr:col>
      <xdr:colOff>606924</xdr:colOff>
      <xdr:row>324</xdr:row>
      <xdr:rowOff>25622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4833D104-9427-D679-3CC0-EE4E1D40A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53578125"/>
          <a:ext cx="9703299" cy="431187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325</xdr:row>
      <xdr:rowOff>0</xdr:rowOff>
    </xdr:from>
    <xdr:to>
      <xdr:col>16</xdr:col>
      <xdr:colOff>19550</xdr:colOff>
      <xdr:row>349</xdr:row>
      <xdr:rowOff>44673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1ECDE4DE-A3BB-2AE9-31DE-17739B45E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58042969"/>
          <a:ext cx="9735050" cy="433092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350</xdr:row>
      <xdr:rowOff>0</xdr:rowOff>
    </xdr:from>
    <xdr:to>
      <xdr:col>15</xdr:col>
      <xdr:colOff>606924</xdr:colOff>
      <xdr:row>374</xdr:row>
      <xdr:rowOff>6571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id="{113A7958-CAE8-1418-5F02-D5AEF4A988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62507813"/>
          <a:ext cx="9703299" cy="429282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375</xdr:row>
      <xdr:rowOff>0</xdr:rowOff>
    </xdr:from>
    <xdr:to>
      <xdr:col>16</xdr:col>
      <xdr:colOff>25901</xdr:colOff>
      <xdr:row>399</xdr:row>
      <xdr:rowOff>19271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id="{4134EE74-C9BF-3578-4A39-835FF98ED4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66972656"/>
          <a:ext cx="9741401" cy="430552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399</xdr:row>
      <xdr:rowOff>154782</xdr:rowOff>
    </xdr:from>
    <xdr:to>
      <xdr:col>15</xdr:col>
      <xdr:colOff>606924</xdr:colOff>
      <xdr:row>424</xdr:row>
      <xdr:rowOff>43087</xdr:rowOff>
    </xdr:to>
    <xdr:pic>
      <xdr:nvPicPr>
        <xdr:cNvPr id="59" name="図 58">
          <a:extLst>
            <a:ext uri="{FF2B5EF4-FFF2-40B4-BE49-F238E27FC236}">
              <a16:creationId xmlns:a16="http://schemas.microsoft.com/office/drawing/2014/main" id="{74393D84-2023-4162-B1EB-EEE2C5EF09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71413688"/>
          <a:ext cx="9703299" cy="435314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425</xdr:row>
      <xdr:rowOff>0</xdr:rowOff>
    </xdr:from>
    <xdr:to>
      <xdr:col>15</xdr:col>
      <xdr:colOff>562471</xdr:colOff>
      <xdr:row>448</xdr:row>
      <xdr:rowOff>166114</xdr:rowOff>
    </xdr:to>
    <xdr:pic>
      <xdr:nvPicPr>
        <xdr:cNvPr id="61" name="図 60">
          <a:extLst>
            <a:ext uri="{FF2B5EF4-FFF2-40B4-BE49-F238E27FC236}">
              <a16:creationId xmlns:a16="http://schemas.microsoft.com/office/drawing/2014/main" id="{5314F3F4-89F3-33D6-58E7-487F75E375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75902344"/>
          <a:ext cx="9658846" cy="42737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51" activePane="bottomRight" state="frozen"/>
      <selection pane="topRight" activeCell="B1" sqref="B1"/>
      <selection pane="bottomLeft" activeCell="A9" sqref="A9"/>
      <selection pane="bottomRight" activeCell="B59" sqref="B59:C59"/>
    </sheetView>
  </sheetViews>
  <sheetFormatPr defaultRowHeight="18" x14ac:dyDescent="0.55000000000000004"/>
  <cols>
    <col min="1" max="1" width="4.83203125" customWidth="1"/>
    <col min="2" max="2" width="12" customWidth="1"/>
    <col min="3" max="3" width="10.58203125" customWidth="1"/>
    <col min="4" max="6" width="8.25" customWidth="1"/>
    <col min="7" max="7" width="9.83203125" customWidth="1"/>
    <col min="10" max="15" width="7.75" customWidth="1"/>
  </cols>
  <sheetData>
    <row r="1" spans="1:18" x14ac:dyDescent="0.55000000000000004">
      <c r="A1" s="1" t="s">
        <v>7</v>
      </c>
      <c r="C1" t="s">
        <v>35</v>
      </c>
    </row>
    <row r="2" spans="1:18" x14ac:dyDescent="0.55000000000000004">
      <c r="A2" s="1" t="s">
        <v>8</v>
      </c>
      <c r="C2" t="s">
        <v>36</v>
      </c>
    </row>
    <row r="3" spans="1:18" x14ac:dyDescent="0.55000000000000004">
      <c r="A3" s="1" t="s">
        <v>10</v>
      </c>
      <c r="C3" s="26">
        <v>100000</v>
      </c>
    </row>
    <row r="4" spans="1:18" x14ac:dyDescent="0.55000000000000004">
      <c r="A4" s="1" t="s">
        <v>11</v>
      </c>
      <c r="C4" s="26" t="s">
        <v>13</v>
      </c>
    </row>
    <row r="5" spans="1:18" ht="18.5" thickBot="1" x14ac:dyDescent="0.6">
      <c r="A5" s="1" t="s">
        <v>12</v>
      </c>
      <c r="C5" s="26" t="s">
        <v>37</v>
      </c>
    </row>
    <row r="6" spans="1:18" ht="18.5" thickBot="1" x14ac:dyDescent="0.6">
      <c r="A6" s="21" t="s">
        <v>0</v>
      </c>
      <c r="B6" s="21" t="s">
        <v>1</v>
      </c>
      <c r="C6" s="21" t="s">
        <v>1</v>
      </c>
      <c r="D6" s="44" t="s">
        <v>25</v>
      </c>
      <c r="E6" s="22"/>
      <c r="F6" s="23"/>
      <c r="G6" s="74" t="s">
        <v>3</v>
      </c>
      <c r="H6" s="75"/>
      <c r="I6" s="81"/>
      <c r="J6" s="74" t="s">
        <v>23</v>
      </c>
      <c r="K6" s="75"/>
      <c r="L6" s="81"/>
      <c r="M6" s="74" t="s">
        <v>24</v>
      </c>
      <c r="N6" s="75"/>
      <c r="O6" s="81"/>
    </row>
    <row r="7" spans="1:18" ht="18.5" thickBot="1" x14ac:dyDescent="0.6">
      <c r="A7" s="24"/>
      <c r="B7" s="24" t="s">
        <v>2</v>
      </c>
      <c r="C7" s="54" t="s">
        <v>29</v>
      </c>
      <c r="D7" s="10">
        <v>1.27</v>
      </c>
      <c r="E7" s="11">
        <v>1.5</v>
      </c>
      <c r="F7" s="12">
        <v>2</v>
      </c>
      <c r="G7" s="10">
        <v>1.27</v>
      </c>
      <c r="H7" s="11">
        <v>1.5</v>
      </c>
      <c r="I7" s="12">
        <v>2</v>
      </c>
      <c r="J7" s="10">
        <v>1.27</v>
      </c>
      <c r="K7" s="11">
        <v>1.5</v>
      </c>
      <c r="L7" s="12">
        <v>2</v>
      </c>
      <c r="M7" s="10">
        <v>1.27</v>
      </c>
      <c r="N7" s="11">
        <v>1.5</v>
      </c>
      <c r="O7" s="12">
        <v>2</v>
      </c>
    </row>
    <row r="8" spans="1:18" ht="18.5" thickBot="1" x14ac:dyDescent="0.6">
      <c r="A8" s="25" t="s">
        <v>9</v>
      </c>
      <c r="B8" s="9"/>
      <c r="C8" s="45"/>
      <c r="D8" s="14"/>
      <c r="E8" s="13"/>
      <c r="F8" s="15"/>
      <c r="G8" s="16">
        <f>C3</f>
        <v>100000</v>
      </c>
      <c r="H8" s="17">
        <f>C3</f>
        <v>100000</v>
      </c>
      <c r="I8" s="18">
        <f>C3</f>
        <v>100000</v>
      </c>
      <c r="J8" s="78" t="s">
        <v>23</v>
      </c>
      <c r="K8" s="79"/>
      <c r="L8" s="80"/>
      <c r="M8" s="78"/>
      <c r="N8" s="79"/>
      <c r="O8" s="80"/>
    </row>
    <row r="9" spans="1:18" x14ac:dyDescent="0.55000000000000004">
      <c r="A9" s="6">
        <v>1</v>
      </c>
      <c r="B9" s="20">
        <v>44253</v>
      </c>
      <c r="C9" s="46">
        <v>1</v>
      </c>
      <c r="D9" s="49">
        <v>1.27</v>
      </c>
      <c r="E9" s="50">
        <v>1.5</v>
      </c>
      <c r="F9" s="72">
        <v>2</v>
      </c>
      <c r="G9" s="19">
        <f>IF(D9="","",G8+M9)</f>
        <v>103810</v>
      </c>
      <c r="H9" s="19">
        <f>IF(E9="","",H8+N9)</f>
        <v>104500</v>
      </c>
      <c r="I9" s="19">
        <f>IF(F9="","",I8+O9)</f>
        <v>106000</v>
      </c>
      <c r="J9" s="37">
        <f t="shared" ref="J9:L12" si="0">IF(G8="","",G8*0.03)</f>
        <v>3000</v>
      </c>
      <c r="K9" s="38">
        <f t="shared" si="0"/>
        <v>3000</v>
      </c>
      <c r="L9" s="39">
        <f t="shared" si="0"/>
        <v>3000</v>
      </c>
      <c r="M9" s="37">
        <f t="shared" ref="M9:O12" si="1">IF(D9="","",J9*D9)</f>
        <v>3810</v>
      </c>
      <c r="N9" s="38">
        <f t="shared" si="1"/>
        <v>4500</v>
      </c>
      <c r="O9" s="39">
        <f t="shared" si="1"/>
        <v>6000</v>
      </c>
      <c r="P9" s="19"/>
      <c r="Q9" s="19"/>
      <c r="R9" s="19"/>
    </row>
    <row r="10" spans="1:18" x14ac:dyDescent="0.55000000000000004">
      <c r="A10" s="6">
        <v>2</v>
      </c>
      <c r="B10" s="4">
        <v>44258</v>
      </c>
      <c r="C10" s="43">
        <v>1</v>
      </c>
      <c r="D10" s="51">
        <v>1.27</v>
      </c>
      <c r="E10" s="52">
        <v>1.5</v>
      </c>
      <c r="F10" s="73">
        <v>2</v>
      </c>
      <c r="G10" s="19">
        <f t="shared" ref="G10:G42" si="2">IF(D10="","",G9+M10)</f>
        <v>107765.16099999999</v>
      </c>
      <c r="H10" s="19">
        <f t="shared" ref="H10:H42" si="3">IF(E10="","",H9+N10)</f>
        <v>109202.5</v>
      </c>
      <c r="I10" s="19">
        <f t="shared" ref="I10:I42" si="4">IF(F10="","",I9+O10)</f>
        <v>112360</v>
      </c>
      <c r="J10" s="40">
        <f t="shared" si="0"/>
        <v>3114.2999999999997</v>
      </c>
      <c r="K10" s="41">
        <f t="shared" si="0"/>
        <v>3135</v>
      </c>
      <c r="L10" s="42">
        <f t="shared" si="0"/>
        <v>3180</v>
      </c>
      <c r="M10" s="40">
        <f t="shared" si="1"/>
        <v>3955.1609999999996</v>
      </c>
      <c r="N10" s="41">
        <f t="shared" si="1"/>
        <v>4702.5</v>
      </c>
      <c r="O10" s="42">
        <f t="shared" si="1"/>
        <v>6360</v>
      </c>
      <c r="P10" s="19"/>
      <c r="Q10" s="19"/>
      <c r="R10" s="19"/>
    </row>
    <row r="11" spans="1:18" x14ac:dyDescent="0.55000000000000004">
      <c r="A11" s="6">
        <v>3</v>
      </c>
      <c r="B11" s="4">
        <v>44270</v>
      </c>
      <c r="C11" s="43">
        <v>1</v>
      </c>
      <c r="D11" s="51">
        <v>-1</v>
      </c>
      <c r="E11" s="52">
        <v>-1</v>
      </c>
      <c r="F11" s="53">
        <v>-1</v>
      </c>
      <c r="G11" s="19">
        <f t="shared" si="2"/>
        <v>104532.20616999999</v>
      </c>
      <c r="H11" s="19">
        <f t="shared" si="3"/>
        <v>105926.425</v>
      </c>
      <c r="I11" s="19">
        <f t="shared" si="4"/>
        <v>108989.2</v>
      </c>
      <c r="J11" s="40">
        <f t="shared" si="0"/>
        <v>3232.9548299999997</v>
      </c>
      <c r="K11" s="41">
        <f t="shared" si="0"/>
        <v>3276.0749999999998</v>
      </c>
      <c r="L11" s="42">
        <f t="shared" si="0"/>
        <v>3370.7999999999997</v>
      </c>
      <c r="M11" s="40">
        <f t="shared" si="1"/>
        <v>-3232.9548299999997</v>
      </c>
      <c r="N11" s="41">
        <f t="shared" si="1"/>
        <v>-3276.0749999999998</v>
      </c>
      <c r="O11" s="42">
        <f t="shared" si="1"/>
        <v>-3370.7999999999997</v>
      </c>
      <c r="P11" s="19"/>
      <c r="Q11" s="19"/>
      <c r="R11" s="19"/>
    </row>
    <row r="12" spans="1:18" x14ac:dyDescent="0.55000000000000004">
      <c r="A12" s="6">
        <v>4</v>
      </c>
      <c r="B12" s="4">
        <v>44273</v>
      </c>
      <c r="C12" s="43">
        <v>1</v>
      </c>
      <c r="D12" s="51">
        <v>-1</v>
      </c>
      <c r="E12" s="52">
        <v>-1</v>
      </c>
      <c r="F12" s="53">
        <v>-1</v>
      </c>
      <c r="G12" s="19">
        <f t="shared" si="2"/>
        <v>101396.23998489999</v>
      </c>
      <c r="H12" s="19">
        <f t="shared" si="3"/>
        <v>102748.63225000001</v>
      </c>
      <c r="I12" s="19">
        <f t="shared" si="4"/>
        <v>105719.52399999999</v>
      </c>
      <c r="J12" s="40">
        <f t="shared" si="0"/>
        <v>3135.9661850999996</v>
      </c>
      <c r="K12" s="41">
        <f t="shared" si="0"/>
        <v>3177.7927500000001</v>
      </c>
      <c r="L12" s="42">
        <f t="shared" si="0"/>
        <v>3269.6759999999999</v>
      </c>
      <c r="M12" s="40">
        <f t="shared" si="1"/>
        <v>-3135.9661850999996</v>
      </c>
      <c r="N12" s="41">
        <f t="shared" si="1"/>
        <v>-3177.7927500000001</v>
      </c>
      <c r="O12" s="42">
        <f t="shared" si="1"/>
        <v>-3269.6759999999999</v>
      </c>
      <c r="P12" s="19"/>
      <c r="Q12" s="19"/>
      <c r="R12" s="19"/>
    </row>
    <row r="13" spans="1:18" x14ac:dyDescent="0.55000000000000004">
      <c r="A13" s="6">
        <v>5</v>
      </c>
      <c r="B13" s="4">
        <v>44406</v>
      </c>
      <c r="C13" s="43">
        <v>2</v>
      </c>
      <c r="D13" s="51">
        <v>1.27</v>
      </c>
      <c r="E13" s="52">
        <v>1.5</v>
      </c>
      <c r="F13" s="53">
        <v>2</v>
      </c>
      <c r="G13" s="19">
        <f t="shared" si="2"/>
        <v>105259.43672832468</v>
      </c>
      <c r="H13" s="19">
        <f t="shared" si="3"/>
        <v>107372.32070125001</v>
      </c>
      <c r="I13" s="19">
        <f t="shared" si="4"/>
        <v>112062.69544</v>
      </c>
      <c r="J13" s="40">
        <f t="shared" ref="J13:J58" si="5">IF(G12="","",G12*0.03)</f>
        <v>3041.8871995469995</v>
      </c>
      <c r="K13" s="41">
        <f t="shared" ref="K13:K58" si="6">IF(H12="","",H12*0.03)</f>
        <v>3082.4589675000002</v>
      </c>
      <c r="L13" s="42">
        <f t="shared" ref="L13:L58" si="7">IF(I12="","",I12*0.03)</f>
        <v>3171.5857199999996</v>
      </c>
      <c r="M13" s="40">
        <f t="shared" ref="M13:M58" si="8">IF(D13="","",J13*D13)</f>
        <v>3863.1967434246894</v>
      </c>
      <c r="N13" s="41">
        <f t="shared" ref="N13:N58" si="9">IF(E13="","",K13*E13)</f>
        <v>4623.6884512500001</v>
      </c>
      <c r="O13" s="42">
        <f t="shared" ref="O13:O58" si="10">IF(F13="","",L13*F13)</f>
        <v>6343.1714399999992</v>
      </c>
      <c r="P13" s="19"/>
      <c r="Q13" s="19"/>
      <c r="R13" s="19"/>
    </row>
    <row r="14" spans="1:18" x14ac:dyDescent="0.55000000000000004">
      <c r="A14" s="6">
        <v>6</v>
      </c>
      <c r="B14" s="4">
        <v>44426</v>
      </c>
      <c r="C14" s="43">
        <v>1</v>
      </c>
      <c r="D14" s="51">
        <v>1.27</v>
      </c>
      <c r="E14" s="52">
        <v>1.5</v>
      </c>
      <c r="F14" s="73">
        <v>2</v>
      </c>
      <c r="G14" s="19">
        <f t="shared" si="2"/>
        <v>109269.82126767385</v>
      </c>
      <c r="H14" s="19">
        <f t="shared" si="3"/>
        <v>112204.07513280626</v>
      </c>
      <c r="I14" s="19">
        <f t="shared" si="4"/>
        <v>118786.4571664</v>
      </c>
      <c r="J14" s="40">
        <f t="shared" si="5"/>
        <v>3157.7831018497404</v>
      </c>
      <c r="K14" s="41">
        <f t="shared" si="6"/>
        <v>3221.1696210374998</v>
      </c>
      <c r="L14" s="42">
        <f t="shared" si="7"/>
        <v>3361.8808631999996</v>
      </c>
      <c r="M14" s="40">
        <f t="shared" si="8"/>
        <v>4010.3845393491706</v>
      </c>
      <c r="N14" s="41">
        <f t="shared" si="9"/>
        <v>4831.75443155625</v>
      </c>
      <c r="O14" s="42">
        <f t="shared" si="10"/>
        <v>6723.7617263999991</v>
      </c>
      <c r="P14" s="19"/>
      <c r="Q14" s="19"/>
      <c r="R14" s="19"/>
    </row>
    <row r="15" spans="1:18" x14ac:dyDescent="0.55000000000000004">
      <c r="A15" s="6">
        <v>7</v>
      </c>
      <c r="B15" s="4">
        <v>44434</v>
      </c>
      <c r="C15" s="43">
        <v>1</v>
      </c>
      <c r="D15" s="51">
        <v>-1</v>
      </c>
      <c r="E15" s="52">
        <v>-1</v>
      </c>
      <c r="F15" s="53">
        <v>-1</v>
      </c>
      <c r="G15" s="19">
        <f t="shared" si="2"/>
        <v>105991.72662964363</v>
      </c>
      <c r="H15" s="19">
        <f t="shared" si="3"/>
        <v>108837.95287882208</v>
      </c>
      <c r="I15" s="19">
        <f t="shared" si="4"/>
        <v>115222.86345140799</v>
      </c>
      <c r="J15" s="40">
        <f t="shared" si="5"/>
        <v>3278.0946380302153</v>
      </c>
      <c r="K15" s="41">
        <f t="shared" si="6"/>
        <v>3366.1222539841879</v>
      </c>
      <c r="L15" s="42">
        <f t="shared" si="7"/>
        <v>3563.5937149919996</v>
      </c>
      <c r="M15" s="40">
        <f t="shared" si="8"/>
        <v>-3278.0946380302153</v>
      </c>
      <c r="N15" s="41">
        <f t="shared" si="9"/>
        <v>-3366.1222539841879</v>
      </c>
      <c r="O15" s="42">
        <f t="shared" si="10"/>
        <v>-3563.5937149919996</v>
      </c>
      <c r="P15" s="19"/>
      <c r="Q15" s="19"/>
      <c r="R15" s="19"/>
    </row>
    <row r="16" spans="1:18" x14ac:dyDescent="0.55000000000000004">
      <c r="A16" s="6">
        <v>8</v>
      </c>
      <c r="B16" s="4">
        <v>44440</v>
      </c>
      <c r="C16" s="43">
        <v>1</v>
      </c>
      <c r="D16" s="51">
        <v>-1</v>
      </c>
      <c r="E16" s="52">
        <v>-1</v>
      </c>
      <c r="F16" s="53">
        <v>-1</v>
      </c>
      <c r="G16" s="19">
        <f t="shared" si="2"/>
        <v>102811.97483075432</v>
      </c>
      <c r="H16" s="19">
        <f t="shared" si="3"/>
        <v>105572.81429245742</v>
      </c>
      <c r="I16" s="19">
        <f t="shared" si="4"/>
        <v>111766.17754786575</v>
      </c>
      <c r="J16" s="40">
        <f t="shared" si="5"/>
        <v>3179.7517988893087</v>
      </c>
      <c r="K16" s="41">
        <f t="shared" si="6"/>
        <v>3265.1385863646624</v>
      </c>
      <c r="L16" s="42">
        <f t="shared" si="7"/>
        <v>3456.6859035422394</v>
      </c>
      <c r="M16" s="40">
        <f t="shared" si="8"/>
        <v>-3179.7517988893087</v>
      </c>
      <c r="N16" s="41">
        <f t="shared" si="9"/>
        <v>-3265.1385863646624</v>
      </c>
      <c r="O16" s="42">
        <f t="shared" si="10"/>
        <v>-3456.6859035422394</v>
      </c>
      <c r="P16" s="19"/>
      <c r="Q16" s="19"/>
      <c r="R16" s="19"/>
    </row>
    <row r="17" spans="1:18" x14ac:dyDescent="0.55000000000000004">
      <c r="A17" s="6">
        <v>9</v>
      </c>
      <c r="B17" s="4">
        <v>44460</v>
      </c>
      <c r="C17" s="43">
        <v>2</v>
      </c>
      <c r="D17" s="51">
        <v>1.27</v>
      </c>
      <c r="E17" s="52">
        <v>1.5</v>
      </c>
      <c r="F17" s="53">
        <v>2</v>
      </c>
      <c r="G17" s="19">
        <f t="shared" si="2"/>
        <v>106729.11107180605</v>
      </c>
      <c r="H17" s="19">
        <f t="shared" si="3"/>
        <v>110323.59093561801</v>
      </c>
      <c r="I17" s="19">
        <f t="shared" si="4"/>
        <v>118472.14820073769</v>
      </c>
      <c r="J17" s="40">
        <f t="shared" si="5"/>
        <v>3084.3592449226294</v>
      </c>
      <c r="K17" s="41">
        <f t="shared" si="6"/>
        <v>3167.1844287737226</v>
      </c>
      <c r="L17" s="42">
        <f t="shared" si="7"/>
        <v>3352.9853264359722</v>
      </c>
      <c r="M17" s="40">
        <f t="shared" si="8"/>
        <v>3917.1362410517395</v>
      </c>
      <c r="N17" s="41">
        <f t="shared" si="9"/>
        <v>4750.7766431605842</v>
      </c>
      <c r="O17" s="42">
        <f t="shared" si="10"/>
        <v>6705.9706528719444</v>
      </c>
      <c r="P17" s="19"/>
      <c r="Q17" s="19"/>
      <c r="R17" s="19"/>
    </row>
    <row r="18" spans="1:18" x14ac:dyDescent="0.55000000000000004">
      <c r="A18" s="6">
        <v>10</v>
      </c>
      <c r="B18" s="4">
        <v>44481</v>
      </c>
      <c r="C18" s="43">
        <v>1</v>
      </c>
      <c r="D18" s="51">
        <v>1.27</v>
      </c>
      <c r="E18" s="52">
        <v>1.5</v>
      </c>
      <c r="F18" s="53">
        <v>2</v>
      </c>
      <c r="G18" s="19">
        <f t="shared" si="2"/>
        <v>110795.49020364186</v>
      </c>
      <c r="H18" s="19">
        <f t="shared" si="3"/>
        <v>115288.15252772081</v>
      </c>
      <c r="I18" s="19">
        <f t="shared" si="4"/>
        <v>125580.47709278195</v>
      </c>
      <c r="J18" s="40">
        <f t="shared" si="5"/>
        <v>3201.8733321541813</v>
      </c>
      <c r="K18" s="41">
        <f t="shared" si="6"/>
        <v>3309.7077280685398</v>
      </c>
      <c r="L18" s="42">
        <f t="shared" si="7"/>
        <v>3554.1644460221305</v>
      </c>
      <c r="M18" s="40">
        <f t="shared" si="8"/>
        <v>4066.3791318358103</v>
      </c>
      <c r="N18" s="41">
        <f t="shared" si="9"/>
        <v>4964.5615921028093</v>
      </c>
      <c r="O18" s="42">
        <f t="shared" si="10"/>
        <v>7108.328892044261</v>
      </c>
      <c r="P18" s="19"/>
      <c r="Q18" s="19"/>
      <c r="R18" s="19"/>
    </row>
    <row r="19" spans="1:18" x14ac:dyDescent="0.55000000000000004">
      <c r="A19" s="6">
        <v>11</v>
      </c>
      <c r="B19" s="4">
        <v>44488</v>
      </c>
      <c r="C19" s="43">
        <v>1</v>
      </c>
      <c r="D19" s="51">
        <v>1.27</v>
      </c>
      <c r="E19" s="52">
        <v>1.5</v>
      </c>
      <c r="F19" s="53">
        <v>2</v>
      </c>
      <c r="G19" s="19">
        <f t="shared" si="2"/>
        <v>115016.79838040062</v>
      </c>
      <c r="H19" s="19">
        <f t="shared" si="3"/>
        <v>120476.11939146825</v>
      </c>
      <c r="I19" s="19">
        <f t="shared" si="4"/>
        <v>133115.30571834886</v>
      </c>
      <c r="J19" s="40">
        <f t="shared" si="5"/>
        <v>3323.8647061092556</v>
      </c>
      <c r="K19" s="41">
        <f t="shared" si="6"/>
        <v>3458.6445758316245</v>
      </c>
      <c r="L19" s="42">
        <f t="shared" si="7"/>
        <v>3767.4143127834582</v>
      </c>
      <c r="M19" s="40">
        <f t="shared" si="8"/>
        <v>4221.3081767587546</v>
      </c>
      <c r="N19" s="41">
        <f t="shared" si="9"/>
        <v>5187.9668637474369</v>
      </c>
      <c r="O19" s="42">
        <f t="shared" si="10"/>
        <v>7534.8286255669163</v>
      </c>
      <c r="P19" s="19"/>
      <c r="Q19" s="19"/>
      <c r="R19" s="19"/>
    </row>
    <row r="20" spans="1:18" x14ac:dyDescent="0.55000000000000004">
      <c r="A20" s="6">
        <v>12</v>
      </c>
      <c r="B20" s="4">
        <v>44494</v>
      </c>
      <c r="C20" s="43">
        <v>2</v>
      </c>
      <c r="D20" s="51">
        <v>-1</v>
      </c>
      <c r="E20" s="52">
        <v>-1</v>
      </c>
      <c r="F20" s="53">
        <v>-1</v>
      </c>
      <c r="G20" s="19">
        <f t="shared" si="2"/>
        <v>111566.29442898861</v>
      </c>
      <c r="H20" s="19">
        <f t="shared" si="3"/>
        <v>116861.8358097242</v>
      </c>
      <c r="I20" s="19">
        <f t="shared" si="4"/>
        <v>129121.84654679839</v>
      </c>
      <c r="J20" s="40">
        <f t="shared" si="5"/>
        <v>3450.5039514120185</v>
      </c>
      <c r="K20" s="41">
        <f t="shared" si="6"/>
        <v>3614.2835817440473</v>
      </c>
      <c r="L20" s="42">
        <f t="shared" si="7"/>
        <v>3993.4591715504657</v>
      </c>
      <c r="M20" s="40">
        <f t="shared" si="8"/>
        <v>-3450.5039514120185</v>
      </c>
      <c r="N20" s="41">
        <f t="shared" si="9"/>
        <v>-3614.2835817440473</v>
      </c>
      <c r="O20" s="42">
        <f t="shared" si="10"/>
        <v>-3993.4591715504657</v>
      </c>
      <c r="P20" s="19"/>
      <c r="Q20" s="19"/>
      <c r="R20" s="19"/>
    </row>
    <row r="21" spans="1:18" x14ac:dyDescent="0.55000000000000004">
      <c r="A21" s="6">
        <v>13</v>
      </c>
      <c r="B21" s="4">
        <v>44497</v>
      </c>
      <c r="C21" s="43">
        <v>1</v>
      </c>
      <c r="D21" s="51">
        <v>1.27</v>
      </c>
      <c r="E21" s="52">
        <v>1.5</v>
      </c>
      <c r="F21" s="53">
        <v>2</v>
      </c>
      <c r="G21" s="19">
        <f t="shared" si="2"/>
        <v>115816.97024673308</v>
      </c>
      <c r="H21" s="19">
        <f t="shared" si="3"/>
        <v>122120.61842116179</v>
      </c>
      <c r="I21" s="19">
        <f t="shared" si="4"/>
        <v>136869.15733960629</v>
      </c>
      <c r="J21" s="40">
        <f t="shared" si="5"/>
        <v>3346.9888328696579</v>
      </c>
      <c r="K21" s="41">
        <f t="shared" si="6"/>
        <v>3505.8550742917259</v>
      </c>
      <c r="L21" s="42">
        <f t="shared" si="7"/>
        <v>3873.6553964039517</v>
      </c>
      <c r="M21" s="40">
        <f t="shared" si="8"/>
        <v>4250.6758177444653</v>
      </c>
      <c r="N21" s="41">
        <f t="shared" si="9"/>
        <v>5258.7826114375894</v>
      </c>
      <c r="O21" s="42">
        <f t="shared" si="10"/>
        <v>7747.3107928079035</v>
      </c>
      <c r="P21" s="19"/>
      <c r="Q21" s="19"/>
      <c r="R21" s="19"/>
    </row>
    <row r="22" spans="1:18" x14ac:dyDescent="0.55000000000000004">
      <c r="A22" s="6">
        <v>14</v>
      </c>
      <c r="B22" s="4">
        <v>44508</v>
      </c>
      <c r="C22" s="43">
        <v>2</v>
      </c>
      <c r="D22" s="51">
        <v>1.27</v>
      </c>
      <c r="E22" s="52">
        <v>1.5</v>
      </c>
      <c r="F22" s="53">
        <v>2</v>
      </c>
      <c r="G22" s="19">
        <f t="shared" si="2"/>
        <v>120229.59681313361</v>
      </c>
      <c r="H22" s="19">
        <f t="shared" si="3"/>
        <v>127616.04625011407</v>
      </c>
      <c r="I22" s="19">
        <f t="shared" si="4"/>
        <v>145081.30677998267</v>
      </c>
      <c r="J22" s="40">
        <f t="shared" si="5"/>
        <v>3474.5091074019924</v>
      </c>
      <c r="K22" s="41">
        <f t="shared" si="6"/>
        <v>3663.6185526348536</v>
      </c>
      <c r="L22" s="42">
        <f t="shared" si="7"/>
        <v>4106.0747201881886</v>
      </c>
      <c r="M22" s="40">
        <f t="shared" si="8"/>
        <v>4412.6265664005305</v>
      </c>
      <c r="N22" s="41">
        <f t="shared" si="9"/>
        <v>5495.4278289522808</v>
      </c>
      <c r="O22" s="42">
        <f t="shared" si="10"/>
        <v>8212.1494403763772</v>
      </c>
      <c r="P22" s="19"/>
      <c r="Q22" s="19"/>
      <c r="R22" s="19"/>
    </row>
    <row r="23" spans="1:18" x14ac:dyDescent="0.55000000000000004">
      <c r="A23" s="6">
        <v>15</v>
      </c>
      <c r="B23" s="4">
        <v>44544</v>
      </c>
      <c r="C23" s="43">
        <v>1</v>
      </c>
      <c r="D23" s="51">
        <v>1.27</v>
      </c>
      <c r="E23" s="52">
        <v>1.5</v>
      </c>
      <c r="F23" s="73">
        <v>2</v>
      </c>
      <c r="G23" s="19">
        <f t="shared" si="2"/>
        <v>124810.344451714</v>
      </c>
      <c r="H23" s="19">
        <f t="shared" si="3"/>
        <v>133358.76833136921</v>
      </c>
      <c r="I23" s="19">
        <f t="shared" si="4"/>
        <v>153786.18518678163</v>
      </c>
      <c r="J23" s="40">
        <f t="shared" si="5"/>
        <v>3606.8879043940083</v>
      </c>
      <c r="K23" s="41">
        <f t="shared" si="6"/>
        <v>3828.481387503422</v>
      </c>
      <c r="L23" s="42">
        <f t="shared" si="7"/>
        <v>4352.43920339948</v>
      </c>
      <c r="M23" s="40">
        <f t="shared" si="8"/>
        <v>4580.7476385803902</v>
      </c>
      <c r="N23" s="41">
        <f t="shared" si="9"/>
        <v>5742.7220812551332</v>
      </c>
      <c r="O23" s="42">
        <f t="shared" si="10"/>
        <v>8704.87840679896</v>
      </c>
      <c r="P23" s="19"/>
      <c r="Q23" s="19"/>
      <c r="R23" s="19"/>
    </row>
    <row r="24" spans="1:18" x14ac:dyDescent="0.55000000000000004">
      <c r="A24" s="6">
        <v>16</v>
      </c>
      <c r="B24" s="4">
        <v>44545</v>
      </c>
      <c r="C24" s="43">
        <v>1</v>
      </c>
      <c r="D24" s="51">
        <v>1.27</v>
      </c>
      <c r="E24" s="52">
        <v>1.5</v>
      </c>
      <c r="F24" s="73">
        <v>2</v>
      </c>
      <c r="G24" s="19">
        <f t="shared" si="2"/>
        <v>129565.6185753243</v>
      </c>
      <c r="H24" s="19">
        <f t="shared" si="3"/>
        <v>139359.91290628084</v>
      </c>
      <c r="I24" s="19">
        <f t="shared" si="4"/>
        <v>163013.35629798853</v>
      </c>
      <c r="J24" s="40">
        <f t="shared" si="5"/>
        <v>3744.3103335514197</v>
      </c>
      <c r="K24" s="41">
        <f t="shared" si="6"/>
        <v>4000.7630499410761</v>
      </c>
      <c r="L24" s="42">
        <f t="shared" si="7"/>
        <v>4613.5855556034485</v>
      </c>
      <c r="M24" s="40">
        <f t="shared" si="8"/>
        <v>4755.2741236103029</v>
      </c>
      <c r="N24" s="41">
        <f t="shared" si="9"/>
        <v>6001.1445749116137</v>
      </c>
      <c r="O24" s="42">
        <f t="shared" si="10"/>
        <v>9227.171111206897</v>
      </c>
      <c r="P24" s="19"/>
      <c r="Q24" s="19"/>
      <c r="R24" s="19"/>
    </row>
    <row r="25" spans="1:18" x14ac:dyDescent="0.55000000000000004">
      <c r="A25" s="6">
        <v>17</v>
      </c>
      <c r="B25" s="4">
        <v>44547</v>
      </c>
      <c r="C25" s="43">
        <v>2</v>
      </c>
      <c r="D25" s="51">
        <v>1.27</v>
      </c>
      <c r="E25" s="52">
        <v>1.5</v>
      </c>
      <c r="F25" s="73">
        <v>2</v>
      </c>
      <c r="G25" s="19">
        <f t="shared" si="2"/>
        <v>134502.06864304416</v>
      </c>
      <c r="H25" s="19">
        <f t="shared" si="3"/>
        <v>145631.10898706346</v>
      </c>
      <c r="I25" s="19">
        <f t="shared" si="4"/>
        <v>172794.15767586784</v>
      </c>
      <c r="J25" s="40">
        <f t="shared" si="5"/>
        <v>3886.9685572597291</v>
      </c>
      <c r="K25" s="41">
        <f t="shared" si="6"/>
        <v>4180.7973871884251</v>
      </c>
      <c r="L25" s="42">
        <f t="shared" si="7"/>
        <v>4890.400688939656</v>
      </c>
      <c r="M25" s="40">
        <f t="shared" si="8"/>
        <v>4936.4500677198557</v>
      </c>
      <c r="N25" s="41">
        <f t="shared" si="9"/>
        <v>6271.1960807826381</v>
      </c>
      <c r="O25" s="42">
        <f t="shared" si="10"/>
        <v>9780.801377879312</v>
      </c>
      <c r="P25" s="19"/>
      <c r="Q25" s="19"/>
      <c r="R25" s="19"/>
    </row>
    <row r="26" spans="1:18" x14ac:dyDescent="0.55000000000000004">
      <c r="A26" s="6">
        <v>18</v>
      </c>
      <c r="B26" s="4">
        <v>44550</v>
      </c>
      <c r="C26" s="43">
        <v>2</v>
      </c>
      <c r="D26" s="51">
        <v>-1</v>
      </c>
      <c r="E26" s="52">
        <v>-1</v>
      </c>
      <c r="F26" s="53">
        <v>-1</v>
      </c>
      <c r="G26" s="19">
        <f t="shared" si="2"/>
        <v>130467.00658375284</v>
      </c>
      <c r="H26" s="19">
        <f t="shared" si="3"/>
        <v>141262.17571745155</v>
      </c>
      <c r="I26" s="19">
        <f t="shared" si="4"/>
        <v>167610.3329455918</v>
      </c>
      <c r="J26" s="40">
        <f t="shared" si="5"/>
        <v>4035.0620592913247</v>
      </c>
      <c r="K26" s="41">
        <f t="shared" si="6"/>
        <v>4368.9332696119036</v>
      </c>
      <c r="L26" s="42">
        <f t="shared" si="7"/>
        <v>5183.8247302760346</v>
      </c>
      <c r="M26" s="40">
        <f t="shared" si="8"/>
        <v>-4035.0620592913247</v>
      </c>
      <c r="N26" s="41">
        <f t="shared" si="9"/>
        <v>-4368.9332696119036</v>
      </c>
      <c r="O26" s="42">
        <f t="shared" si="10"/>
        <v>-5183.8247302760346</v>
      </c>
      <c r="P26" s="19"/>
      <c r="Q26" s="19"/>
      <c r="R26" s="19"/>
    </row>
    <row r="27" spans="1:18" x14ac:dyDescent="0.55000000000000004">
      <c r="A27" s="6">
        <v>19</v>
      </c>
      <c r="B27" s="4">
        <v>44559</v>
      </c>
      <c r="C27" s="43">
        <v>1</v>
      </c>
      <c r="D27" s="51">
        <v>1.27</v>
      </c>
      <c r="E27" s="52">
        <v>1.5</v>
      </c>
      <c r="F27" s="73">
        <v>2</v>
      </c>
      <c r="G27" s="19">
        <f t="shared" si="2"/>
        <v>135437.79953459383</v>
      </c>
      <c r="H27" s="19">
        <f t="shared" si="3"/>
        <v>147618.97362473689</v>
      </c>
      <c r="I27" s="19">
        <f t="shared" si="4"/>
        <v>177666.9529223273</v>
      </c>
      <c r="J27" s="40">
        <f t="shared" si="5"/>
        <v>3914.0101975125849</v>
      </c>
      <c r="K27" s="41">
        <f t="shared" si="6"/>
        <v>4237.8652715235467</v>
      </c>
      <c r="L27" s="42">
        <f t="shared" si="7"/>
        <v>5028.3099883677542</v>
      </c>
      <c r="M27" s="40">
        <f t="shared" si="8"/>
        <v>4970.7929508409825</v>
      </c>
      <c r="N27" s="41">
        <f t="shared" si="9"/>
        <v>6356.7979072853195</v>
      </c>
      <c r="O27" s="42">
        <f t="shared" si="10"/>
        <v>10056.619976735508</v>
      </c>
      <c r="P27" s="19"/>
      <c r="Q27" s="19"/>
      <c r="R27" s="19"/>
    </row>
    <row r="28" spans="1:18" x14ac:dyDescent="0.55000000000000004">
      <c r="A28" s="6">
        <v>20</v>
      </c>
      <c r="B28" s="4">
        <v>44561</v>
      </c>
      <c r="C28" s="43">
        <v>1</v>
      </c>
      <c r="D28" s="51">
        <v>1.27</v>
      </c>
      <c r="E28" s="52">
        <v>1.5</v>
      </c>
      <c r="F28" s="73">
        <v>2</v>
      </c>
      <c r="G28" s="19">
        <f t="shared" si="2"/>
        <v>140597.97969686185</v>
      </c>
      <c r="H28" s="19">
        <f t="shared" si="3"/>
        <v>154261.82743785004</v>
      </c>
      <c r="I28" s="19">
        <f t="shared" si="4"/>
        <v>188326.97009766693</v>
      </c>
      <c r="J28" s="40">
        <f t="shared" si="5"/>
        <v>4063.1339860378148</v>
      </c>
      <c r="K28" s="41">
        <f t="shared" si="6"/>
        <v>4428.5692087421066</v>
      </c>
      <c r="L28" s="42">
        <f t="shared" si="7"/>
        <v>5330.0085876698186</v>
      </c>
      <c r="M28" s="40">
        <f t="shared" si="8"/>
        <v>5160.180162268025</v>
      </c>
      <c r="N28" s="41">
        <f t="shared" si="9"/>
        <v>6642.85381311316</v>
      </c>
      <c r="O28" s="42">
        <f t="shared" si="10"/>
        <v>10660.017175339637</v>
      </c>
      <c r="P28" s="19"/>
      <c r="Q28" s="19"/>
      <c r="R28" s="19"/>
    </row>
    <row r="29" spans="1:18" x14ac:dyDescent="0.55000000000000004">
      <c r="A29" s="6">
        <v>21</v>
      </c>
      <c r="B29" s="4">
        <v>44564</v>
      </c>
      <c r="C29" s="43">
        <v>1</v>
      </c>
      <c r="D29" s="51">
        <v>1.27</v>
      </c>
      <c r="E29" s="52">
        <v>1.5</v>
      </c>
      <c r="F29" s="73">
        <v>2</v>
      </c>
      <c r="G29" s="19">
        <f t="shared" si="2"/>
        <v>145954.76272331228</v>
      </c>
      <c r="H29" s="19">
        <f t="shared" si="3"/>
        <v>161203.60967255328</v>
      </c>
      <c r="I29" s="19">
        <f t="shared" si="4"/>
        <v>199626.58830352695</v>
      </c>
      <c r="J29" s="40">
        <f t="shared" si="5"/>
        <v>4217.9393909058554</v>
      </c>
      <c r="K29" s="41">
        <f t="shared" si="6"/>
        <v>4627.8548231355007</v>
      </c>
      <c r="L29" s="42">
        <f t="shared" si="7"/>
        <v>5649.8091029300076</v>
      </c>
      <c r="M29" s="40">
        <f t="shared" si="8"/>
        <v>5356.7830264504364</v>
      </c>
      <c r="N29" s="41">
        <f t="shared" si="9"/>
        <v>6941.7822347032507</v>
      </c>
      <c r="O29" s="42">
        <f t="shared" si="10"/>
        <v>11299.618205860015</v>
      </c>
      <c r="P29" s="19"/>
      <c r="Q29" s="19"/>
      <c r="R29" s="19"/>
    </row>
    <row r="30" spans="1:18" x14ac:dyDescent="0.55000000000000004">
      <c r="A30" s="6">
        <v>22</v>
      </c>
      <c r="B30" s="4">
        <v>44567</v>
      </c>
      <c r="C30" s="43">
        <v>2</v>
      </c>
      <c r="D30" s="51">
        <v>-1</v>
      </c>
      <c r="E30" s="52">
        <v>-1</v>
      </c>
      <c r="F30" s="53">
        <v>-1</v>
      </c>
      <c r="G30" s="19">
        <f t="shared" si="2"/>
        <v>141576.1198416129</v>
      </c>
      <c r="H30" s="19">
        <f t="shared" si="3"/>
        <v>156367.50138237668</v>
      </c>
      <c r="I30" s="19">
        <f t="shared" si="4"/>
        <v>193637.79065442114</v>
      </c>
      <c r="J30" s="40">
        <f t="shared" si="5"/>
        <v>4378.6428816993684</v>
      </c>
      <c r="K30" s="41">
        <f t="shared" si="6"/>
        <v>4836.1082901765985</v>
      </c>
      <c r="L30" s="42">
        <f t="shared" si="7"/>
        <v>5988.797649105808</v>
      </c>
      <c r="M30" s="40">
        <f t="shared" si="8"/>
        <v>-4378.6428816993684</v>
      </c>
      <c r="N30" s="41">
        <f t="shared" si="9"/>
        <v>-4836.1082901765985</v>
      </c>
      <c r="O30" s="42">
        <f t="shared" si="10"/>
        <v>-5988.797649105808</v>
      </c>
      <c r="P30" s="19"/>
      <c r="Q30" s="19"/>
      <c r="R30" s="19"/>
    </row>
    <row r="31" spans="1:18" x14ac:dyDescent="0.55000000000000004">
      <c r="A31" s="6">
        <v>23</v>
      </c>
      <c r="B31" s="4">
        <v>44578</v>
      </c>
      <c r="C31" s="43">
        <v>1</v>
      </c>
      <c r="D31" s="51">
        <v>1.27</v>
      </c>
      <c r="E31" s="52">
        <v>1.5</v>
      </c>
      <c r="F31" s="53">
        <v>2</v>
      </c>
      <c r="G31" s="19">
        <f t="shared" si="2"/>
        <v>146970.17000757836</v>
      </c>
      <c r="H31" s="19">
        <f t="shared" si="3"/>
        <v>163404.03894458362</v>
      </c>
      <c r="I31" s="19">
        <f t="shared" si="4"/>
        <v>205256.05809368641</v>
      </c>
      <c r="J31" s="40">
        <f t="shared" si="5"/>
        <v>4247.2835952483874</v>
      </c>
      <c r="K31" s="41">
        <f t="shared" si="6"/>
        <v>4691.0250414713</v>
      </c>
      <c r="L31" s="42">
        <f t="shared" si="7"/>
        <v>5809.133719632634</v>
      </c>
      <c r="M31" s="40">
        <f t="shared" si="8"/>
        <v>5394.0501659654519</v>
      </c>
      <c r="N31" s="41">
        <f t="shared" si="9"/>
        <v>7036.5375622069496</v>
      </c>
      <c r="O31" s="42">
        <f t="shared" si="10"/>
        <v>11618.267439265268</v>
      </c>
      <c r="P31" s="19"/>
      <c r="Q31" s="19"/>
      <c r="R31" s="19"/>
    </row>
    <row r="32" spans="1:18" x14ac:dyDescent="0.55000000000000004">
      <c r="A32" s="6">
        <v>24</v>
      </c>
      <c r="B32" s="4">
        <v>44585</v>
      </c>
      <c r="C32" s="43">
        <v>2</v>
      </c>
      <c r="D32" s="51">
        <v>-1</v>
      </c>
      <c r="E32" s="52">
        <v>-1</v>
      </c>
      <c r="F32" s="53">
        <v>-1</v>
      </c>
      <c r="G32" s="19">
        <f t="shared" si="2"/>
        <v>142561.06490735101</v>
      </c>
      <c r="H32" s="19">
        <f t="shared" si="3"/>
        <v>158501.91777624612</v>
      </c>
      <c r="I32" s="19">
        <f t="shared" si="4"/>
        <v>199098.37635087583</v>
      </c>
      <c r="J32" s="40">
        <f t="shared" si="5"/>
        <v>4409.1051002273507</v>
      </c>
      <c r="K32" s="41">
        <f t="shared" si="6"/>
        <v>4902.1211683375086</v>
      </c>
      <c r="L32" s="42">
        <f t="shared" si="7"/>
        <v>6157.6817428105924</v>
      </c>
      <c r="M32" s="40">
        <f t="shared" si="8"/>
        <v>-4409.1051002273507</v>
      </c>
      <c r="N32" s="41">
        <f t="shared" si="9"/>
        <v>-4902.1211683375086</v>
      </c>
      <c r="O32" s="42">
        <f t="shared" si="10"/>
        <v>-6157.6817428105924</v>
      </c>
      <c r="P32" s="19"/>
      <c r="Q32" s="19"/>
      <c r="R32" s="19"/>
    </row>
    <row r="33" spans="1:18" x14ac:dyDescent="0.55000000000000004">
      <c r="A33" s="6">
        <v>25</v>
      </c>
      <c r="B33" s="4">
        <v>44593</v>
      </c>
      <c r="C33" s="43">
        <v>2</v>
      </c>
      <c r="D33" s="51">
        <v>1.27</v>
      </c>
      <c r="E33" s="52">
        <v>1.5</v>
      </c>
      <c r="F33" s="73">
        <v>2</v>
      </c>
      <c r="G33" s="19">
        <f t="shared" si="2"/>
        <v>147992.64148032109</v>
      </c>
      <c r="H33" s="19">
        <f t="shared" si="3"/>
        <v>165634.5040761772</v>
      </c>
      <c r="I33" s="19">
        <f t="shared" si="4"/>
        <v>211044.27893192839</v>
      </c>
      <c r="J33" s="40">
        <f t="shared" si="5"/>
        <v>4276.8319472205303</v>
      </c>
      <c r="K33" s="41">
        <f t="shared" si="6"/>
        <v>4755.0575332873832</v>
      </c>
      <c r="L33" s="42">
        <f t="shared" si="7"/>
        <v>5972.9512905262745</v>
      </c>
      <c r="M33" s="40">
        <f t="shared" si="8"/>
        <v>5431.5765729700734</v>
      </c>
      <c r="N33" s="41">
        <f t="shared" si="9"/>
        <v>7132.5862999310748</v>
      </c>
      <c r="O33" s="42">
        <f t="shared" si="10"/>
        <v>11945.902581052549</v>
      </c>
      <c r="P33" s="19"/>
      <c r="Q33" s="19"/>
      <c r="R33" s="19"/>
    </row>
    <row r="34" spans="1:18" x14ac:dyDescent="0.55000000000000004">
      <c r="A34" s="6">
        <v>26</v>
      </c>
      <c r="B34" s="4">
        <v>44595</v>
      </c>
      <c r="C34" s="43">
        <v>1</v>
      </c>
      <c r="D34" s="51">
        <v>1.27</v>
      </c>
      <c r="E34" s="52">
        <v>1.5</v>
      </c>
      <c r="F34" s="73">
        <v>2</v>
      </c>
      <c r="G34" s="19">
        <f t="shared" si="2"/>
        <v>153631.16112072131</v>
      </c>
      <c r="H34" s="19">
        <f t="shared" si="3"/>
        <v>173088.05675960518</v>
      </c>
      <c r="I34" s="19">
        <f t="shared" si="4"/>
        <v>223706.93566784408</v>
      </c>
      <c r="J34" s="40">
        <f t="shared" si="5"/>
        <v>4439.7792444096331</v>
      </c>
      <c r="K34" s="41">
        <f t="shared" si="6"/>
        <v>4969.035122285316</v>
      </c>
      <c r="L34" s="42">
        <f t="shared" si="7"/>
        <v>6331.3283679578517</v>
      </c>
      <c r="M34" s="40">
        <f t="shared" si="8"/>
        <v>5638.5196404002345</v>
      </c>
      <c r="N34" s="41">
        <f t="shared" si="9"/>
        <v>7453.5526834279735</v>
      </c>
      <c r="O34" s="42">
        <f t="shared" si="10"/>
        <v>12662.656735915703</v>
      </c>
      <c r="P34" s="19"/>
      <c r="Q34" s="19"/>
      <c r="R34" s="19"/>
    </row>
    <row r="35" spans="1:18" x14ac:dyDescent="0.55000000000000004">
      <c r="A35" s="6">
        <v>27</v>
      </c>
      <c r="B35" s="4">
        <v>44601</v>
      </c>
      <c r="C35" s="43">
        <v>1</v>
      </c>
      <c r="D35" s="51">
        <v>1.27</v>
      </c>
      <c r="E35" s="52">
        <v>1.5</v>
      </c>
      <c r="F35" s="73">
        <v>2</v>
      </c>
      <c r="G35" s="19">
        <f t="shared" si="2"/>
        <v>159484.50835942078</v>
      </c>
      <c r="H35" s="19">
        <f t="shared" si="3"/>
        <v>180877.01931378743</v>
      </c>
      <c r="I35" s="19">
        <f t="shared" si="4"/>
        <v>237129.35180791473</v>
      </c>
      <c r="J35" s="40">
        <f t="shared" si="5"/>
        <v>4608.934833621639</v>
      </c>
      <c r="K35" s="41">
        <f t="shared" si="6"/>
        <v>5192.6417027881553</v>
      </c>
      <c r="L35" s="42">
        <f t="shared" si="7"/>
        <v>6711.2080700353226</v>
      </c>
      <c r="M35" s="40">
        <f t="shared" si="8"/>
        <v>5853.3472386994817</v>
      </c>
      <c r="N35" s="41">
        <f t="shared" si="9"/>
        <v>7788.9625541822334</v>
      </c>
      <c r="O35" s="42">
        <f t="shared" si="10"/>
        <v>13422.416140070645</v>
      </c>
      <c r="P35" s="19"/>
      <c r="Q35" s="19"/>
      <c r="R35" s="19"/>
    </row>
    <row r="36" spans="1:18" x14ac:dyDescent="0.55000000000000004">
      <c r="A36" s="6">
        <v>28</v>
      </c>
      <c r="B36" s="4">
        <v>44610</v>
      </c>
      <c r="C36" s="43">
        <v>2</v>
      </c>
      <c r="D36" s="51">
        <v>1.27</v>
      </c>
      <c r="E36" s="52">
        <v>1.5</v>
      </c>
      <c r="F36" s="53">
        <v>-1</v>
      </c>
      <c r="G36" s="19">
        <f t="shared" si="2"/>
        <v>165560.86812791473</v>
      </c>
      <c r="H36" s="19">
        <f t="shared" si="3"/>
        <v>189016.48518290787</v>
      </c>
      <c r="I36" s="19">
        <f t="shared" si="4"/>
        <v>230015.4712536773</v>
      </c>
      <c r="J36" s="40">
        <f t="shared" si="5"/>
        <v>4784.5352507826237</v>
      </c>
      <c r="K36" s="41">
        <f t="shared" si="6"/>
        <v>5426.3105794136227</v>
      </c>
      <c r="L36" s="42">
        <f t="shared" si="7"/>
        <v>7113.8805542374421</v>
      </c>
      <c r="M36" s="40">
        <f t="shared" si="8"/>
        <v>6076.3597684939323</v>
      </c>
      <c r="N36" s="41">
        <f t="shared" si="9"/>
        <v>8139.465869120434</v>
      </c>
      <c r="O36" s="42">
        <f t="shared" si="10"/>
        <v>-7113.8805542374421</v>
      </c>
      <c r="P36" s="19"/>
      <c r="Q36" s="19"/>
      <c r="R36" s="19"/>
    </row>
    <row r="37" spans="1:18" x14ac:dyDescent="0.55000000000000004">
      <c r="A37" s="6">
        <v>29</v>
      </c>
      <c r="B37" s="4">
        <v>44629</v>
      </c>
      <c r="C37" s="43">
        <v>1</v>
      </c>
      <c r="D37" s="51">
        <v>1.27</v>
      </c>
      <c r="E37" s="52">
        <v>1.5</v>
      </c>
      <c r="F37" s="73">
        <v>2</v>
      </c>
      <c r="G37" s="19">
        <f t="shared" si="2"/>
        <v>171868.73720358827</v>
      </c>
      <c r="H37" s="19">
        <f t="shared" si="3"/>
        <v>197522.22701613873</v>
      </c>
      <c r="I37" s="19">
        <f t="shared" si="4"/>
        <v>243816.39952889795</v>
      </c>
      <c r="J37" s="40">
        <f t="shared" si="5"/>
        <v>4966.8260438374418</v>
      </c>
      <c r="K37" s="41">
        <f t="shared" si="6"/>
        <v>5670.4945554872356</v>
      </c>
      <c r="L37" s="42">
        <f t="shared" si="7"/>
        <v>6900.4641376103191</v>
      </c>
      <c r="M37" s="40">
        <f t="shared" si="8"/>
        <v>6307.8690756735514</v>
      </c>
      <c r="N37" s="41">
        <f t="shared" si="9"/>
        <v>8505.7418332308534</v>
      </c>
      <c r="O37" s="42">
        <f t="shared" si="10"/>
        <v>13800.928275220638</v>
      </c>
      <c r="P37" s="19"/>
      <c r="Q37" s="19"/>
      <c r="R37" s="19"/>
    </row>
    <row r="38" spans="1:18" x14ac:dyDescent="0.55000000000000004">
      <c r="A38" s="6">
        <v>30</v>
      </c>
      <c r="B38" s="4">
        <v>44630</v>
      </c>
      <c r="C38" s="43">
        <v>1</v>
      </c>
      <c r="D38" s="51">
        <v>1.27</v>
      </c>
      <c r="E38" s="52">
        <v>1.5</v>
      </c>
      <c r="F38" s="73">
        <v>2</v>
      </c>
      <c r="G38" s="19">
        <f t="shared" si="2"/>
        <v>178416.93609104498</v>
      </c>
      <c r="H38" s="19">
        <f t="shared" si="3"/>
        <v>206410.72723186496</v>
      </c>
      <c r="I38" s="19">
        <f t="shared" si="4"/>
        <v>258445.38350063184</v>
      </c>
      <c r="J38" s="40">
        <f t="shared" si="5"/>
        <v>5156.0621161076479</v>
      </c>
      <c r="K38" s="41">
        <f t="shared" si="6"/>
        <v>5925.6668104841619</v>
      </c>
      <c r="L38" s="42">
        <f t="shared" si="7"/>
        <v>7314.4919858669382</v>
      </c>
      <c r="M38" s="40">
        <f t="shared" si="8"/>
        <v>6548.1988874567132</v>
      </c>
      <c r="N38" s="41">
        <f t="shared" si="9"/>
        <v>8888.5002157262425</v>
      </c>
      <c r="O38" s="42">
        <f t="shared" si="10"/>
        <v>14628.983971733876</v>
      </c>
      <c r="P38" s="19"/>
      <c r="Q38" s="19"/>
      <c r="R38" s="19"/>
    </row>
    <row r="39" spans="1:18" x14ac:dyDescent="0.55000000000000004">
      <c r="A39" s="6">
        <v>31</v>
      </c>
      <c r="B39" s="4">
        <v>44641</v>
      </c>
      <c r="C39" s="43">
        <v>1</v>
      </c>
      <c r="D39" s="51">
        <v>1.27</v>
      </c>
      <c r="E39" s="52">
        <v>1.5</v>
      </c>
      <c r="F39" s="73">
        <v>2</v>
      </c>
      <c r="G39" s="19">
        <f t="shared" si="2"/>
        <v>185214.62135611378</v>
      </c>
      <c r="H39" s="19">
        <f t="shared" si="3"/>
        <v>215699.20995729888</v>
      </c>
      <c r="I39" s="19">
        <f t="shared" si="4"/>
        <v>273952.10651066975</v>
      </c>
      <c r="J39" s="40">
        <f t="shared" si="5"/>
        <v>5352.5080827313495</v>
      </c>
      <c r="K39" s="41">
        <f t="shared" si="6"/>
        <v>6192.3218169559486</v>
      </c>
      <c r="L39" s="42">
        <f t="shared" si="7"/>
        <v>7753.3615050189546</v>
      </c>
      <c r="M39" s="40">
        <f t="shared" si="8"/>
        <v>6797.6852650688143</v>
      </c>
      <c r="N39" s="41">
        <f t="shared" si="9"/>
        <v>9288.4827254339234</v>
      </c>
      <c r="O39" s="42">
        <f t="shared" si="10"/>
        <v>15506.723010037909</v>
      </c>
      <c r="P39" s="19"/>
      <c r="Q39" s="19"/>
      <c r="R39" s="19"/>
    </row>
    <row r="40" spans="1:18" x14ac:dyDescent="0.55000000000000004">
      <c r="A40" s="6">
        <v>32</v>
      </c>
      <c r="B40" s="4">
        <v>44649</v>
      </c>
      <c r="C40" s="43">
        <v>2</v>
      </c>
      <c r="D40" s="51">
        <v>1.27</v>
      </c>
      <c r="E40" s="52">
        <v>1.5</v>
      </c>
      <c r="F40" s="53">
        <v>-1</v>
      </c>
      <c r="G40" s="19">
        <f t="shared" si="2"/>
        <v>192271.29842978172</v>
      </c>
      <c r="H40" s="19">
        <f t="shared" si="3"/>
        <v>225405.67440537733</v>
      </c>
      <c r="I40" s="19">
        <f t="shared" si="4"/>
        <v>265733.54331534967</v>
      </c>
      <c r="J40" s="40">
        <f t="shared" si="5"/>
        <v>5556.4386406834137</v>
      </c>
      <c r="K40" s="41">
        <f t="shared" si="6"/>
        <v>6470.9762987189661</v>
      </c>
      <c r="L40" s="42">
        <f t="shared" si="7"/>
        <v>8218.5631953200918</v>
      </c>
      <c r="M40" s="40">
        <f t="shared" si="8"/>
        <v>7056.6770736679355</v>
      </c>
      <c r="N40" s="41">
        <f t="shared" si="9"/>
        <v>9706.4644480784482</v>
      </c>
      <c r="O40" s="42">
        <f t="shared" si="10"/>
        <v>-8218.5631953200918</v>
      </c>
      <c r="P40" s="19"/>
      <c r="Q40" s="19"/>
      <c r="R40" s="19"/>
    </row>
    <row r="41" spans="1:18" x14ac:dyDescent="0.55000000000000004">
      <c r="A41" s="6">
        <v>33</v>
      </c>
      <c r="B41" s="4">
        <v>44652</v>
      </c>
      <c r="C41" s="43">
        <v>1</v>
      </c>
      <c r="D41" s="51">
        <v>1.27</v>
      </c>
      <c r="E41" s="52">
        <v>1.5</v>
      </c>
      <c r="F41" s="73">
        <v>2</v>
      </c>
      <c r="G41" s="19">
        <f t="shared" si="2"/>
        <v>199596.83489995639</v>
      </c>
      <c r="H41" s="19">
        <f t="shared" si="3"/>
        <v>235548.9297536193</v>
      </c>
      <c r="I41" s="19">
        <f t="shared" si="4"/>
        <v>281677.55591427063</v>
      </c>
      <c r="J41" s="40">
        <f t="shared" si="5"/>
        <v>5768.1389528934515</v>
      </c>
      <c r="K41" s="41">
        <f t="shared" si="6"/>
        <v>6762.1702321613193</v>
      </c>
      <c r="L41" s="42">
        <f t="shared" si="7"/>
        <v>7972.0062994604896</v>
      </c>
      <c r="M41" s="40">
        <f t="shared" si="8"/>
        <v>7325.536470174683</v>
      </c>
      <c r="N41" s="41">
        <f t="shared" si="9"/>
        <v>10143.255348241979</v>
      </c>
      <c r="O41" s="42">
        <f t="shared" si="10"/>
        <v>15944.012598920979</v>
      </c>
      <c r="P41" s="19"/>
      <c r="Q41" s="19"/>
      <c r="R41" s="19"/>
    </row>
    <row r="42" spans="1:18" x14ac:dyDescent="0.55000000000000004">
      <c r="A42" s="6">
        <v>34</v>
      </c>
      <c r="B42" s="4">
        <v>44657</v>
      </c>
      <c r="C42" s="43">
        <v>1</v>
      </c>
      <c r="D42" s="51">
        <v>1.27</v>
      </c>
      <c r="E42" s="52">
        <v>1.5</v>
      </c>
      <c r="F42" s="73">
        <v>2</v>
      </c>
      <c r="G42" s="19">
        <f t="shared" si="2"/>
        <v>207201.47430964472</v>
      </c>
      <c r="H42" s="19">
        <f t="shared" si="3"/>
        <v>246148.63159253218</v>
      </c>
      <c r="I42" s="19">
        <f t="shared" si="4"/>
        <v>298578.20926912688</v>
      </c>
      <c r="J42" s="40">
        <f t="shared" si="5"/>
        <v>5987.9050469986914</v>
      </c>
      <c r="K42" s="41">
        <f t="shared" si="6"/>
        <v>7066.4678926085789</v>
      </c>
      <c r="L42" s="42">
        <f t="shared" si="7"/>
        <v>8450.3266774281183</v>
      </c>
      <c r="M42" s="40">
        <f>IF(D42="","",J42*D42)</f>
        <v>7604.6394096883387</v>
      </c>
      <c r="N42" s="41">
        <f t="shared" si="9"/>
        <v>10599.701838912868</v>
      </c>
      <c r="O42" s="42">
        <f t="shared" si="10"/>
        <v>16900.653354856237</v>
      </c>
      <c r="P42" s="19"/>
      <c r="Q42" s="19"/>
      <c r="R42" s="19"/>
    </row>
    <row r="43" spans="1:18" x14ac:dyDescent="0.55000000000000004">
      <c r="A43">
        <v>35</v>
      </c>
      <c r="B43" s="4">
        <v>44669</v>
      </c>
      <c r="C43" s="43">
        <v>1</v>
      </c>
      <c r="D43" s="51">
        <v>1.27</v>
      </c>
      <c r="E43" s="52">
        <v>1.5</v>
      </c>
      <c r="F43" s="73">
        <v>2</v>
      </c>
      <c r="G43" s="19">
        <f>IF(D43="","",G42+M43)</f>
        <v>215095.85048084217</v>
      </c>
      <c r="H43" s="19">
        <f>IF(E43="","",H42+N43)</f>
        <v>257225.32001419613</v>
      </c>
      <c r="I43" s="19">
        <f>IF(F43="","",I42+O43)</f>
        <v>316492.90182527452</v>
      </c>
      <c r="J43" s="40">
        <f t="shared" si="5"/>
        <v>6216.0442292893413</v>
      </c>
      <c r="K43" s="41">
        <f t="shared" si="6"/>
        <v>7384.4589477759655</v>
      </c>
      <c r="L43" s="42">
        <f t="shared" si="7"/>
        <v>8957.3462780738064</v>
      </c>
      <c r="M43" s="40">
        <f t="shared" si="8"/>
        <v>7894.3761711974639</v>
      </c>
      <c r="N43" s="41">
        <f t="shared" si="9"/>
        <v>11076.688421663948</v>
      </c>
      <c r="O43" s="42">
        <f t="shared" si="10"/>
        <v>17914.692556147613</v>
      </c>
    </row>
    <row r="44" spans="1:18" x14ac:dyDescent="0.55000000000000004">
      <c r="A44" s="6">
        <v>36</v>
      </c>
      <c r="B44" s="4">
        <v>44676</v>
      </c>
      <c r="C44" s="43">
        <v>2</v>
      </c>
      <c r="D44" s="51">
        <v>1.27</v>
      </c>
      <c r="E44" s="52">
        <v>1.5</v>
      </c>
      <c r="F44" s="68">
        <v>2</v>
      </c>
      <c r="G44" s="19">
        <f t="shared" ref="G44:G58" si="11">IF(D44="","",G43+M44)</f>
        <v>223291.00238416225</v>
      </c>
      <c r="H44" s="19">
        <f t="shared" ref="H44:H58" si="12">IF(E44="","",H43+N44)</f>
        <v>268800.45941483497</v>
      </c>
      <c r="I44" s="19">
        <f t="shared" ref="I44:I58" si="13">IF(F44="","",I43+O44)</f>
        <v>335482.47593479097</v>
      </c>
      <c r="J44" s="40">
        <f>IF(G43="","",G43*0.03)</f>
        <v>6452.8755144252646</v>
      </c>
      <c r="K44" s="41">
        <f t="shared" si="6"/>
        <v>7716.7596004258839</v>
      </c>
      <c r="L44" s="42">
        <f t="shared" si="7"/>
        <v>9494.7870547582352</v>
      </c>
      <c r="M44" s="40">
        <f>IF(D44="","",J44*D44)</f>
        <v>8195.1519033200857</v>
      </c>
      <c r="N44" s="41">
        <f t="shared" si="9"/>
        <v>11575.139400638825</v>
      </c>
      <c r="O44" s="42">
        <f t="shared" si="10"/>
        <v>18989.57410951647</v>
      </c>
    </row>
    <row r="45" spans="1:18" x14ac:dyDescent="0.55000000000000004">
      <c r="A45" s="6">
        <v>37</v>
      </c>
      <c r="B45" s="4">
        <v>44697</v>
      </c>
      <c r="C45" s="43">
        <v>2</v>
      </c>
      <c r="D45" s="51">
        <v>-1</v>
      </c>
      <c r="E45" s="52">
        <v>-1</v>
      </c>
      <c r="F45" s="53">
        <v>-1</v>
      </c>
      <c r="G45" s="19">
        <f t="shared" si="11"/>
        <v>216592.27231263739</v>
      </c>
      <c r="H45" s="19">
        <f t="shared" si="12"/>
        <v>260736.44563238992</v>
      </c>
      <c r="I45" s="19">
        <f t="shared" si="13"/>
        <v>325418.00165674725</v>
      </c>
      <c r="J45" s="40">
        <f t="shared" si="5"/>
        <v>6698.7300715248675</v>
      </c>
      <c r="K45" s="41">
        <f t="shared" si="6"/>
        <v>8064.0137824450485</v>
      </c>
      <c r="L45" s="42">
        <f t="shared" si="7"/>
        <v>10064.474278043728</v>
      </c>
      <c r="M45" s="40">
        <f t="shared" si="8"/>
        <v>-6698.7300715248675</v>
      </c>
      <c r="N45" s="41">
        <f t="shared" si="9"/>
        <v>-8064.0137824450485</v>
      </c>
      <c r="O45" s="42">
        <f t="shared" si="10"/>
        <v>-10064.474278043728</v>
      </c>
    </row>
    <row r="46" spans="1:18" x14ac:dyDescent="0.55000000000000004">
      <c r="A46" s="6">
        <v>38</v>
      </c>
      <c r="B46" s="4">
        <v>44701</v>
      </c>
      <c r="C46" s="43">
        <v>2</v>
      </c>
      <c r="D46" s="51">
        <v>1.27</v>
      </c>
      <c r="E46" s="52">
        <v>1.5</v>
      </c>
      <c r="F46" s="53">
        <v>2</v>
      </c>
      <c r="G46" s="19">
        <f t="shared" si="11"/>
        <v>224844.43788774888</v>
      </c>
      <c r="H46" s="19">
        <f t="shared" si="12"/>
        <v>272469.58568584744</v>
      </c>
      <c r="I46" s="19">
        <f t="shared" si="13"/>
        <v>344943.0817561521</v>
      </c>
      <c r="J46" s="40">
        <f t="shared" si="5"/>
        <v>6497.768169379121</v>
      </c>
      <c r="K46" s="41">
        <f t="shared" si="6"/>
        <v>7822.0933689716976</v>
      </c>
      <c r="L46" s="42">
        <f t="shared" si="7"/>
        <v>9762.5400497024166</v>
      </c>
      <c r="M46" s="40">
        <f t="shared" si="8"/>
        <v>8252.1655751114831</v>
      </c>
      <c r="N46" s="41">
        <f t="shared" si="9"/>
        <v>11733.140053457546</v>
      </c>
      <c r="O46" s="42">
        <f t="shared" si="10"/>
        <v>19525.080099404833</v>
      </c>
    </row>
    <row r="47" spans="1:18" x14ac:dyDescent="0.55000000000000004">
      <c r="A47" s="6">
        <v>39</v>
      </c>
      <c r="B47" s="4">
        <v>44701</v>
      </c>
      <c r="C47" s="43">
        <v>2</v>
      </c>
      <c r="D47" s="51">
        <v>-1</v>
      </c>
      <c r="E47" s="52">
        <v>-1</v>
      </c>
      <c r="F47" s="53">
        <v>-1</v>
      </c>
      <c r="G47" s="19">
        <f t="shared" si="11"/>
        <v>218099.10475111642</v>
      </c>
      <c r="H47" s="19">
        <f t="shared" si="12"/>
        <v>264295.49811527203</v>
      </c>
      <c r="I47" s="19">
        <f t="shared" si="13"/>
        <v>334594.78930346755</v>
      </c>
      <c r="J47" s="40">
        <f t="shared" si="5"/>
        <v>6745.3331366324664</v>
      </c>
      <c r="K47" s="41">
        <f t="shared" si="6"/>
        <v>8174.0875705754233</v>
      </c>
      <c r="L47" s="42">
        <f t="shared" si="7"/>
        <v>10348.292452684562</v>
      </c>
      <c r="M47" s="40">
        <f t="shared" si="8"/>
        <v>-6745.3331366324664</v>
      </c>
      <c r="N47" s="41">
        <f t="shared" si="9"/>
        <v>-8174.0875705754233</v>
      </c>
      <c r="O47" s="42">
        <f t="shared" si="10"/>
        <v>-10348.292452684562</v>
      </c>
    </row>
    <row r="48" spans="1:18" x14ac:dyDescent="0.55000000000000004">
      <c r="A48" s="6">
        <v>40</v>
      </c>
      <c r="B48" s="4">
        <v>44735</v>
      </c>
      <c r="C48" s="43">
        <v>1</v>
      </c>
      <c r="D48" s="51">
        <v>1.27</v>
      </c>
      <c r="E48" s="52">
        <v>1.5</v>
      </c>
      <c r="F48" s="53">
        <v>-1</v>
      </c>
      <c r="G48" s="19">
        <f t="shared" si="11"/>
        <v>226408.68064213396</v>
      </c>
      <c r="H48" s="19">
        <f t="shared" si="12"/>
        <v>276188.79553045926</v>
      </c>
      <c r="I48" s="19">
        <f t="shared" si="13"/>
        <v>324556.94562436355</v>
      </c>
      <c r="J48" s="40">
        <f t="shared" si="5"/>
        <v>6542.9731425334921</v>
      </c>
      <c r="K48" s="41">
        <f t="shared" si="6"/>
        <v>7928.8649434581603</v>
      </c>
      <c r="L48" s="42">
        <f t="shared" si="7"/>
        <v>10037.843679104026</v>
      </c>
      <c r="M48" s="40">
        <f t="shared" si="8"/>
        <v>8309.5758910175355</v>
      </c>
      <c r="N48" s="41">
        <f t="shared" si="9"/>
        <v>11893.29741518724</v>
      </c>
      <c r="O48" s="42">
        <f t="shared" si="10"/>
        <v>-10037.843679104026</v>
      </c>
    </row>
    <row r="49" spans="1:15" x14ac:dyDescent="0.55000000000000004">
      <c r="A49" s="6">
        <v>41</v>
      </c>
      <c r="B49" s="4">
        <v>44739</v>
      </c>
      <c r="C49" s="43">
        <v>1</v>
      </c>
      <c r="D49" s="51">
        <v>1.27</v>
      </c>
      <c r="E49" s="52">
        <v>1.5</v>
      </c>
      <c r="F49" s="73">
        <v>2</v>
      </c>
      <c r="G49" s="19">
        <f t="shared" si="11"/>
        <v>235034.85137459927</v>
      </c>
      <c r="H49" s="19">
        <f t="shared" si="12"/>
        <v>288617.29132932995</v>
      </c>
      <c r="I49" s="19">
        <f t="shared" si="13"/>
        <v>344030.36236182536</v>
      </c>
      <c r="J49" s="40">
        <f t="shared" si="5"/>
        <v>6792.2604192640183</v>
      </c>
      <c r="K49" s="41">
        <f t="shared" si="6"/>
        <v>8285.663865913777</v>
      </c>
      <c r="L49" s="42">
        <f t="shared" si="7"/>
        <v>9736.7083687309059</v>
      </c>
      <c r="M49" s="40">
        <f t="shared" si="8"/>
        <v>8626.1707324653034</v>
      </c>
      <c r="N49" s="41">
        <f t="shared" si="9"/>
        <v>12428.495798870666</v>
      </c>
      <c r="O49" s="42">
        <f t="shared" si="10"/>
        <v>19473.416737461812</v>
      </c>
    </row>
    <row r="50" spans="1:15" x14ac:dyDescent="0.55000000000000004">
      <c r="A50" s="6">
        <v>42</v>
      </c>
      <c r="B50" s="4">
        <v>44809</v>
      </c>
      <c r="C50" s="43">
        <v>1</v>
      </c>
      <c r="D50" s="51">
        <v>1.27</v>
      </c>
      <c r="E50" s="52">
        <v>1.5</v>
      </c>
      <c r="F50" s="73">
        <v>2</v>
      </c>
      <c r="G50" s="19">
        <f t="shared" si="11"/>
        <v>243989.6792119715</v>
      </c>
      <c r="H50" s="19">
        <f t="shared" si="12"/>
        <v>301605.06943914981</v>
      </c>
      <c r="I50" s="19">
        <f t="shared" si="13"/>
        <v>364672.18410353491</v>
      </c>
      <c r="J50" s="40">
        <f t="shared" si="5"/>
        <v>7051.0455412379779</v>
      </c>
      <c r="K50" s="41">
        <f t="shared" si="6"/>
        <v>8658.5187398798989</v>
      </c>
      <c r="L50" s="42">
        <f t="shared" si="7"/>
        <v>10320.910870854761</v>
      </c>
      <c r="M50" s="40">
        <f t="shared" si="8"/>
        <v>8954.8278373722314</v>
      </c>
      <c r="N50" s="41">
        <f t="shared" si="9"/>
        <v>12987.778109819848</v>
      </c>
      <c r="O50" s="42">
        <f t="shared" si="10"/>
        <v>20641.821741709522</v>
      </c>
    </row>
    <row r="51" spans="1:15" x14ac:dyDescent="0.55000000000000004">
      <c r="A51" s="6">
        <v>43</v>
      </c>
      <c r="B51" s="4">
        <v>44812</v>
      </c>
      <c r="C51" s="43">
        <v>2</v>
      </c>
      <c r="D51" s="51">
        <v>-1</v>
      </c>
      <c r="E51" s="52">
        <v>-1</v>
      </c>
      <c r="F51" s="68">
        <v>-1</v>
      </c>
      <c r="G51" s="19">
        <f t="shared" si="11"/>
        <v>236669.98883561234</v>
      </c>
      <c r="H51" s="19">
        <f t="shared" si="12"/>
        <v>292556.91735597531</v>
      </c>
      <c r="I51" s="19">
        <f t="shared" si="13"/>
        <v>353732.01858042885</v>
      </c>
      <c r="J51" s="40">
        <f t="shared" si="5"/>
        <v>7319.6903763591445</v>
      </c>
      <c r="K51" s="41">
        <f t="shared" si="6"/>
        <v>9048.1520831744947</v>
      </c>
      <c r="L51" s="42">
        <f t="shared" si="7"/>
        <v>10940.165523106047</v>
      </c>
      <c r="M51" s="40">
        <f t="shared" si="8"/>
        <v>-7319.6903763591445</v>
      </c>
      <c r="N51" s="41">
        <f t="shared" si="9"/>
        <v>-9048.1520831744947</v>
      </c>
      <c r="O51" s="42">
        <f t="shared" si="10"/>
        <v>-10940.165523106047</v>
      </c>
    </row>
    <row r="52" spans="1:15" x14ac:dyDescent="0.55000000000000004">
      <c r="A52" s="6">
        <v>44</v>
      </c>
      <c r="B52" s="4">
        <v>44825</v>
      </c>
      <c r="C52" s="43">
        <v>1</v>
      </c>
      <c r="D52" s="51">
        <v>1.27</v>
      </c>
      <c r="E52" s="52">
        <v>1.5</v>
      </c>
      <c r="F52" s="73">
        <v>2</v>
      </c>
      <c r="G52" s="19">
        <f t="shared" si="11"/>
        <v>245687.11541024916</v>
      </c>
      <c r="H52" s="19">
        <f t="shared" si="12"/>
        <v>305721.9786369942</v>
      </c>
      <c r="I52" s="19">
        <f t="shared" si="13"/>
        <v>374955.93969525455</v>
      </c>
      <c r="J52" s="40">
        <f t="shared" si="5"/>
        <v>7100.0996650683701</v>
      </c>
      <c r="K52" s="41">
        <f t="shared" si="6"/>
        <v>8776.7075206792597</v>
      </c>
      <c r="L52" s="42">
        <f t="shared" si="7"/>
        <v>10611.960557412865</v>
      </c>
      <c r="M52" s="40">
        <f t="shared" si="8"/>
        <v>9017.1265746368299</v>
      </c>
      <c r="N52" s="41">
        <f t="shared" si="9"/>
        <v>13165.06128101889</v>
      </c>
      <c r="O52" s="42">
        <f t="shared" si="10"/>
        <v>21223.921114825731</v>
      </c>
    </row>
    <row r="53" spans="1:15" x14ac:dyDescent="0.55000000000000004">
      <c r="A53" s="6">
        <v>45</v>
      </c>
      <c r="B53" s="4">
        <v>44827</v>
      </c>
      <c r="C53" s="43">
        <v>1</v>
      </c>
      <c r="D53" s="51">
        <v>1.27</v>
      </c>
      <c r="E53" s="52">
        <v>1.5</v>
      </c>
      <c r="F53" s="53">
        <v>2</v>
      </c>
      <c r="G53" s="19">
        <f t="shared" si="11"/>
        <v>255047.79450737964</v>
      </c>
      <c r="H53" s="19">
        <f t="shared" si="12"/>
        <v>319479.46767565893</v>
      </c>
      <c r="I53" s="19">
        <f t="shared" si="13"/>
        <v>397453.29607696983</v>
      </c>
      <c r="J53" s="40">
        <f t="shared" si="5"/>
        <v>7370.613462307474</v>
      </c>
      <c r="K53" s="41">
        <f t="shared" si="6"/>
        <v>9171.6593591098263</v>
      </c>
      <c r="L53" s="42">
        <f t="shared" si="7"/>
        <v>11248.678190857636</v>
      </c>
      <c r="M53" s="40">
        <f t="shared" si="8"/>
        <v>9360.6790971304927</v>
      </c>
      <c r="N53" s="41">
        <f t="shared" si="9"/>
        <v>13757.489038664738</v>
      </c>
      <c r="O53" s="42">
        <f t="shared" si="10"/>
        <v>22497.356381715272</v>
      </c>
    </row>
    <row r="54" spans="1:15" x14ac:dyDescent="0.55000000000000004">
      <c r="A54" s="6">
        <v>46</v>
      </c>
      <c r="B54" s="4">
        <v>44832</v>
      </c>
      <c r="C54" s="43">
        <v>1</v>
      </c>
      <c r="D54" s="51">
        <v>1.27</v>
      </c>
      <c r="E54" s="52">
        <v>1.5</v>
      </c>
      <c r="F54" s="73">
        <v>2</v>
      </c>
      <c r="G54" s="19">
        <f t="shared" si="11"/>
        <v>264765.11547811079</v>
      </c>
      <c r="H54" s="19">
        <f t="shared" si="12"/>
        <v>333856.04372106359</v>
      </c>
      <c r="I54" s="19">
        <f t="shared" si="13"/>
        <v>421300.49384158803</v>
      </c>
      <c r="J54" s="40">
        <f t="shared" si="5"/>
        <v>7651.433835221389</v>
      </c>
      <c r="K54" s="41">
        <f t="shared" si="6"/>
        <v>9584.3840302697681</v>
      </c>
      <c r="L54" s="42">
        <f t="shared" si="7"/>
        <v>11923.598882309094</v>
      </c>
      <c r="M54" s="40">
        <f t="shared" si="8"/>
        <v>9717.3209707311635</v>
      </c>
      <c r="N54" s="41">
        <f t="shared" si="9"/>
        <v>14376.576045404652</v>
      </c>
      <c r="O54" s="42">
        <f t="shared" si="10"/>
        <v>23847.197764618188</v>
      </c>
    </row>
    <row r="55" spans="1:15" x14ac:dyDescent="0.55000000000000004">
      <c r="A55" s="6">
        <v>47</v>
      </c>
      <c r="B55" s="4">
        <v>44837</v>
      </c>
      <c r="C55" s="43">
        <v>1</v>
      </c>
      <c r="D55" s="51">
        <v>1.27</v>
      </c>
      <c r="E55" s="52">
        <v>1.5</v>
      </c>
      <c r="F55" s="73">
        <v>2</v>
      </c>
      <c r="G55" s="19">
        <f t="shared" si="11"/>
        <v>274852.66637782683</v>
      </c>
      <c r="H55" s="19">
        <f t="shared" si="12"/>
        <v>348879.56568851147</v>
      </c>
      <c r="I55" s="19">
        <f t="shared" si="13"/>
        <v>446578.52347208333</v>
      </c>
      <c r="J55" s="40">
        <f t="shared" si="5"/>
        <v>7942.9534643433235</v>
      </c>
      <c r="K55" s="41">
        <f t="shared" si="6"/>
        <v>10015.681311631908</v>
      </c>
      <c r="L55" s="42">
        <f t="shared" si="7"/>
        <v>12639.014815247641</v>
      </c>
      <c r="M55" s="40">
        <f t="shared" si="8"/>
        <v>10087.550899716021</v>
      </c>
      <c r="N55" s="41">
        <f t="shared" si="9"/>
        <v>15023.521967447861</v>
      </c>
      <c r="O55" s="42">
        <f t="shared" si="10"/>
        <v>25278.029630495283</v>
      </c>
    </row>
    <row r="56" spans="1:15" x14ac:dyDescent="0.55000000000000004">
      <c r="A56" s="6">
        <v>48</v>
      </c>
      <c r="B56" s="4">
        <v>44839</v>
      </c>
      <c r="C56" s="43">
        <v>1</v>
      </c>
      <c r="D56" s="51">
        <v>1.27</v>
      </c>
      <c r="E56" s="52">
        <v>1.5</v>
      </c>
      <c r="F56" s="73">
        <v>2</v>
      </c>
      <c r="G56" s="19">
        <f t="shared" si="11"/>
        <v>285324.55296682206</v>
      </c>
      <c r="H56" s="19">
        <f t="shared" si="12"/>
        <v>364579.14614449447</v>
      </c>
      <c r="I56" s="19">
        <f t="shared" si="13"/>
        <v>473373.23488040833</v>
      </c>
      <c r="J56" s="40">
        <f t="shared" si="5"/>
        <v>8245.5799913348037</v>
      </c>
      <c r="K56" s="41">
        <f t="shared" si="6"/>
        <v>10466.386970655343</v>
      </c>
      <c r="L56" s="42">
        <f t="shared" si="7"/>
        <v>13397.355704162499</v>
      </c>
      <c r="M56" s="40">
        <f t="shared" si="8"/>
        <v>10471.886588995201</v>
      </c>
      <c r="N56" s="41">
        <f t="shared" si="9"/>
        <v>15699.580455983014</v>
      </c>
      <c r="O56" s="42">
        <f t="shared" si="10"/>
        <v>26794.711408324998</v>
      </c>
    </row>
    <row r="57" spans="1:15" x14ac:dyDescent="0.55000000000000004">
      <c r="A57" s="6">
        <v>49</v>
      </c>
      <c r="B57" s="4">
        <v>44844</v>
      </c>
      <c r="C57" s="43">
        <v>1</v>
      </c>
      <c r="D57" s="51">
        <v>1.27</v>
      </c>
      <c r="E57" s="52">
        <v>1.5</v>
      </c>
      <c r="F57" s="73">
        <v>2</v>
      </c>
      <c r="G57" s="19">
        <f t="shared" si="11"/>
        <v>296195.41843485797</v>
      </c>
      <c r="H57" s="19">
        <f t="shared" si="12"/>
        <v>380985.2077209967</v>
      </c>
      <c r="I57" s="19">
        <f t="shared" si="13"/>
        <v>501775.62897323282</v>
      </c>
      <c r="J57" s="40">
        <f t="shared" si="5"/>
        <v>8559.7365890046622</v>
      </c>
      <c r="K57" s="41">
        <f t="shared" si="6"/>
        <v>10937.374384334833</v>
      </c>
      <c r="L57" s="42">
        <f t="shared" si="7"/>
        <v>14201.19704641225</v>
      </c>
      <c r="M57" s="40">
        <f t="shared" si="8"/>
        <v>10870.865468035921</v>
      </c>
      <c r="N57" s="41">
        <f t="shared" si="9"/>
        <v>16406.061576502248</v>
      </c>
      <c r="O57" s="42">
        <f t="shared" si="10"/>
        <v>28402.394092824499</v>
      </c>
    </row>
    <row r="58" spans="1:15" ht="18.5" thickBot="1" x14ac:dyDescent="0.6">
      <c r="A58" s="6">
        <v>50</v>
      </c>
      <c r="B58" s="4">
        <v>44845</v>
      </c>
      <c r="C58" s="43">
        <v>1</v>
      </c>
      <c r="D58" s="51">
        <v>1.27</v>
      </c>
      <c r="E58" s="52">
        <v>1.5</v>
      </c>
      <c r="F58" s="73">
        <v>2</v>
      </c>
      <c r="G58" s="19">
        <f t="shared" si="11"/>
        <v>307480.46387722605</v>
      </c>
      <c r="H58" s="19">
        <f t="shared" si="12"/>
        <v>398129.54206844151</v>
      </c>
      <c r="I58" s="19">
        <f t="shared" si="13"/>
        <v>531882.16671162681</v>
      </c>
      <c r="J58" s="40">
        <f t="shared" si="5"/>
        <v>8885.8625530457393</v>
      </c>
      <c r="K58" s="41">
        <f t="shared" si="6"/>
        <v>11429.5562316299</v>
      </c>
      <c r="L58" s="42">
        <f t="shared" si="7"/>
        <v>15053.268869196983</v>
      </c>
      <c r="M58" s="40">
        <f t="shared" si="8"/>
        <v>11285.045442368089</v>
      </c>
      <c r="N58" s="41">
        <f t="shared" si="9"/>
        <v>17144.334347444848</v>
      </c>
      <c r="O58" s="42">
        <f t="shared" si="10"/>
        <v>30106.537738393967</v>
      </c>
    </row>
    <row r="59" spans="1:15" ht="18.5" thickBot="1" x14ac:dyDescent="0.6">
      <c r="A59" s="6"/>
      <c r="B59" s="82" t="s">
        <v>5</v>
      </c>
      <c r="C59" s="83"/>
      <c r="D59" s="1">
        <f>COUNTIF(D9:D58,1.27)</f>
        <v>39</v>
      </c>
      <c r="E59" s="1">
        <f>COUNTIF(E9:E58,1.5)</f>
        <v>39</v>
      </c>
      <c r="F59" s="5">
        <f>COUNTIF(F9:F58,2)</f>
        <v>36</v>
      </c>
      <c r="G59" s="60">
        <f>M59+G8</f>
        <v>307480.46387722611</v>
      </c>
      <c r="H59" s="17">
        <f>N59+H8</f>
        <v>398129.54206844151</v>
      </c>
      <c r="I59" s="18">
        <f>O59+I8</f>
        <v>531882.16671162681</v>
      </c>
      <c r="J59" s="57" t="s">
        <v>31</v>
      </c>
      <c r="K59" s="58">
        <f>B58-B9</f>
        <v>592</v>
      </c>
      <c r="L59" s="59" t="s">
        <v>32</v>
      </c>
      <c r="M59" s="69">
        <f>SUM(M9:M58)</f>
        <v>207480.46387722608</v>
      </c>
      <c r="N59" s="70">
        <f>SUM(N9:N58)</f>
        <v>298129.54206844151</v>
      </c>
      <c r="O59" s="71">
        <f>SUM(O9:O58)</f>
        <v>431882.16671162681</v>
      </c>
    </row>
    <row r="60" spans="1:15" ht="18.5" thickBot="1" x14ac:dyDescent="0.6">
      <c r="A60" s="6"/>
      <c r="B60" s="76" t="s">
        <v>6</v>
      </c>
      <c r="C60" s="77"/>
      <c r="D60" s="1">
        <f>COUNTIF(D9:D58,-1)</f>
        <v>11</v>
      </c>
      <c r="E60" s="1">
        <f>COUNTIF(E9:E58,-1)</f>
        <v>11</v>
      </c>
      <c r="F60" s="5">
        <f>COUNTIF(F9:F58,-1)</f>
        <v>14</v>
      </c>
      <c r="G60" s="74" t="s">
        <v>30</v>
      </c>
      <c r="H60" s="75"/>
      <c r="I60" s="81"/>
      <c r="J60" s="74" t="s">
        <v>33</v>
      </c>
      <c r="K60" s="75"/>
      <c r="L60" s="81"/>
      <c r="M60" s="6"/>
      <c r="O60" s="3"/>
    </row>
    <row r="61" spans="1:15" ht="18.5" thickBot="1" x14ac:dyDescent="0.6">
      <c r="A61" s="6"/>
      <c r="B61" s="76" t="s">
        <v>34</v>
      </c>
      <c r="C61" s="77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4">
        <f>G59/G8</f>
        <v>3.0748046387722612</v>
      </c>
      <c r="H61" s="65">
        <f>H59/H8</f>
        <v>3.9812954206844151</v>
      </c>
      <c r="I61" s="66">
        <f>I59/I8</f>
        <v>5.3188216671162678</v>
      </c>
      <c r="J61" s="55">
        <f>(G61-100%)*30/K59</f>
        <v>0.10514212696481054</v>
      </c>
      <c r="K61" s="55">
        <f>(H61-100%)*30/K59</f>
        <v>0.15107915983198048</v>
      </c>
      <c r="L61" s="56">
        <f>(I61-100%)*30/K59</f>
        <v>0.21885920610386492</v>
      </c>
      <c r="M61" s="7"/>
      <c r="N61" s="2"/>
      <c r="O61" s="8"/>
    </row>
    <row r="62" spans="1:15" ht="18.5" thickBot="1" x14ac:dyDescent="0.6">
      <c r="B62" s="74" t="s">
        <v>4</v>
      </c>
      <c r="C62" s="75"/>
      <c r="D62" s="67">
        <f>D59/(D59+D60+D61)</f>
        <v>0.78</v>
      </c>
      <c r="E62" s="62">
        <f>E59/(E59+E60+E61)</f>
        <v>0.78</v>
      </c>
      <c r="F62" s="63">
        <f>F59/(F59+F60+F61)</f>
        <v>0.72</v>
      </c>
    </row>
    <row r="64" spans="1:15" x14ac:dyDescent="0.55000000000000004">
      <c r="D64" s="61"/>
      <c r="E64" s="61"/>
      <c r="F64" s="61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406" zoomScale="80" zoomScaleNormal="80" workbookViewId="0">
      <selection activeCell="A426" sqref="A426"/>
    </sheetView>
  </sheetViews>
  <sheetFormatPr defaultColWidth="8.08203125" defaultRowHeight="14" x14ac:dyDescent="0.55000000000000004"/>
  <cols>
    <col min="1" max="1" width="6.58203125" style="48" customWidth="1"/>
    <col min="2" max="2" width="7.25" style="47" customWidth="1"/>
    <col min="3" max="256" width="8.08203125" style="47"/>
    <col min="257" max="257" width="6.58203125" style="47" customWidth="1"/>
    <col min="258" max="258" width="7.25" style="47" customWidth="1"/>
    <col min="259" max="512" width="8.08203125" style="47"/>
    <col min="513" max="513" width="6.58203125" style="47" customWidth="1"/>
    <col min="514" max="514" width="7.25" style="47" customWidth="1"/>
    <col min="515" max="768" width="8.08203125" style="47"/>
    <col min="769" max="769" width="6.58203125" style="47" customWidth="1"/>
    <col min="770" max="770" width="7.25" style="47" customWidth="1"/>
    <col min="771" max="1024" width="8.08203125" style="47"/>
    <col min="1025" max="1025" width="6.58203125" style="47" customWidth="1"/>
    <col min="1026" max="1026" width="7.25" style="47" customWidth="1"/>
    <col min="1027" max="1280" width="8.08203125" style="47"/>
    <col min="1281" max="1281" width="6.58203125" style="47" customWidth="1"/>
    <col min="1282" max="1282" width="7.25" style="47" customWidth="1"/>
    <col min="1283" max="1536" width="8.08203125" style="47"/>
    <col min="1537" max="1537" width="6.58203125" style="47" customWidth="1"/>
    <col min="1538" max="1538" width="7.25" style="47" customWidth="1"/>
    <col min="1539" max="1792" width="8.08203125" style="47"/>
    <col min="1793" max="1793" width="6.58203125" style="47" customWidth="1"/>
    <col min="1794" max="1794" width="7.25" style="47" customWidth="1"/>
    <col min="1795" max="2048" width="8.08203125" style="47"/>
    <col min="2049" max="2049" width="6.58203125" style="47" customWidth="1"/>
    <col min="2050" max="2050" width="7.25" style="47" customWidth="1"/>
    <col min="2051" max="2304" width="8.08203125" style="47"/>
    <col min="2305" max="2305" width="6.58203125" style="47" customWidth="1"/>
    <col min="2306" max="2306" width="7.25" style="47" customWidth="1"/>
    <col min="2307" max="2560" width="8.08203125" style="47"/>
    <col min="2561" max="2561" width="6.58203125" style="47" customWidth="1"/>
    <col min="2562" max="2562" width="7.25" style="47" customWidth="1"/>
    <col min="2563" max="2816" width="8.08203125" style="47"/>
    <col min="2817" max="2817" width="6.58203125" style="47" customWidth="1"/>
    <col min="2818" max="2818" width="7.25" style="47" customWidth="1"/>
    <col min="2819" max="3072" width="8.08203125" style="47"/>
    <col min="3073" max="3073" width="6.58203125" style="47" customWidth="1"/>
    <col min="3074" max="3074" width="7.25" style="47" customWidth="1"/>
    <col min="3075" max="3328" width="8.08203125" style="47"/>
    <col min="3329" max="3329" width="6.58203125" style="47" customWidth="1"/>
    <col min="3330" max="3330" width="7.25" style="47" customWidth="1"/>
    <col min="3331" max="3584" width="8.08203125" style="47"/>
    <col min="3585" max="3585" width="6.58203125" style="47" customWidth="1"/>
    <col min="3586" max="3586" width="7.25" style="47" customWidth="1"/>
    <col min="3587" max="3840" width="8.08203125" style="47"/>
    <col min="3841" max="3841" width="6.58203125" style="47" customWidth="1"/>
    <col min="3842" max="3842" width="7.25" style="47" customWidth="1"/>
    <col min="3843" max="4096" width="8.08203125" style="47"/>
    <col min="4097" max="4097" width="6.58203125" style="47" customWidth="1"/>
    <col min="4098" max="4098" width="7.25" style="47" customWidth="1"/>
    <col min="4099" max="4352" width="8.08203125" style="47"/>
    <col min="4353" max="4353" width="6.58203125" style="47" customWidth="1"/>
    <col min="4354" max="4354" width="7.25" style="47" customWidth="1"/>
    <col min="4355" max="4608" width="8.08203125" style="47"/>
    <col min="4609" max="4609" width="6.58203125" style="47" customWidth="1"/>
    <col min="4610" max="4610" width="7.25" style="47" customWidth="1"/>
    <col min="4611" max="4864" width="8.08203125" style="47"/>
    <col min="4865" max="4865" width="6.58203125" style="47" customWidth="1"/>
    <col min="4866" max="4866" width="7.25" style="47" customWidth="1"/>
    <col min="4867" max="5120" width="8.08203125" style="47"/>
    <col min="5121" max="5121" width="6.58203125" style="47" customWidth="1"/>
    <col min="5122" max="5122" width="7.25" style="47" customWidth="1"/>
    <col min="5123" max="5376" width="8.08203125" style="47"/>
    <col min="5377" max="5377" width="6.58203125" style="47" customWidth="1"/>
    <col min="5378" max="5378" width="7.25" style="47" customWidth="1"/>
    <col min="5379" max="5632" width="8.08203125" style="47"/>
    <col min="5633" max="5633" width="6.58203125" style="47" customWidth="1"/>
    <col min="5634" max="5634" width="7.25" style="47" customWidth="1"/>
    <col min="5635" max="5888" width="8.08203125" style="47"/>
    <col min="5889" max="5889" width="6.58203125" style="47" customWidth="1"/>
    <col min="5890" max="5890" width="7.25" style="47" customWidth="1"/>
    <col min="5891" max="6144" width="8.08203125" style="47"/>
    <col min="6145" max="6145" width="6.58203125" style="47" customWidth="1"/>
    <col min="6146" max="6146" width="7.25" style="47" customWidth="1"/>
    <col min="6147" max="6400" width="8.08203125" style="47"/>
    <col min="6401" max="6401" width="6.58203125" style="47" customWidth="1"/>
    <col min="6402" max="6402" width="7.25" style="47" customWidth="1"/>
    <col min="6403" max="6656" width="8.08203125" style="47"/>
    <col min="6657" max="6657" width="6.58203125" style="47" customWidth="1"/>
    <col min="6658" max="6658" width="7.25" style="47" customWidth="1"/>
    <col min="6659" max="6912" width="8.08203125" style="47"/>
    <col min="6913" max="6913" width="6.58203125" style="47" customWidth="1"/>
    <col min="6914" max="6914" width="7.25" style="47" customWidth="1"/>
    <col min="6915" max="7168" width="8.08203125" style="47"/>
    <col min="7169" max="7169" width="6.58203125" style="47" customWidth="1"/>
    <col min="7170" max="7170" width="7.25" style="47" customWidth="1"/>
    <col min="7171" max="7424" width="8.08203125" style="47"/>
    <col min="7425" max="7425" width="6.58203125" style="47" customWidth="1"/>
    <col min="7426" max="7426" width="7.25" style="47" customWidth="1"/>
    <col min="7427" max="7680" width="8.08203125" style="47"/>
    <col min="7681" max="7681" width="6.58203125" style="47" customWidth="1"/>
    <col min="7682" max="7682" width="7.25" style="47" customWidth="1"/>
    <col min="7683" max="7936" width="8.08203125" style="47"/>
    <col min="7937" max="7937" width="6.58203125" style="47" customWidth="1"/>
    <col min="7938" max="7938" width="7.25" style="47" customWidth="1"/>
    <col min="7939" max="8192" width="8.08203125" style="47"/>
    <col min="8193" max="8193" width="6.58203125" style="47" customWidth="1"/>
    <col min="8194" max="8194" width="7.25" style="47" customWidth="1"/>
    <col min="8195" max="8448" width="8.08203125" style="47"/>
    <col min="8449" max="8449" width="6.58203125" style="47" customWidth="1"/>
    <col min="8450" max="8450" width="7.25" style="47" customWidth="1"/>
    <col min="8451" max="8704" width="8.08203125" style="47"/>
    <col min="8705" max="8705" width="6.58203125" style="47" customWidth="1"/>
    <col min="8706" max="8706" width="7.25" style="47" customWidth="1"/>
    <col min="8707" max="8960" width="8.08203125" style="47"/>
    <col min="8961" max="8961" width="6.58203125" style="47" customWidth="1"/>
    <col min="8962" max="8962" width="7.25" style="47" customWidth="1"/>
    <col min="8963" max="9216" width="8.08203125" style="47"/>
    <col min="9217" max="9217" width="6.58203125" style="47" customWidth="1"/>
    <col min="9218" max="9218" width="7.25" style="47" customWidth="1"/>
    <col min="9219" max="9472" width="8.08203125" style="47"/>
    <col min="9473" max="9473" width="6.58203125" style="47" customWidth="1"/>
    <col min="9474" max="9474" width="7.25" style="47" customWidth="1"/>
    <col min="9475" max="9728" width="8.08203125" style="47"/>
    <col min="9729" max="9729" width="6.58203125" style="47" customWidth="1"/>
    <col min="9730" max="9730" width="7.25" style="47" customWidth="1"/>
    <col min="9731" max="9984" width="8.08203125" style="47"/>
    <col min="9985" max="9985" width="6.58203125" style="47" customWidth="1"/>
    <col min="9986" max="9986" width="7.25" style="47" customWidth="1"/>
    <col min="9987" max="10240" width="8.08203125" style="47"/>
    <col min="10241" max="10241" width="6.58203125" style="47" customWidth="1"/>
    <col min="10242" max="10242" width="7.25" style="47" customWidth="1"/>
    <col min="10243" max="10496" width="8.08203125" style="47"/>
    <col min="10497" max="10497" width="6.58203125" style="47" customWidth="1"/>
    <col min="10498" max="10498" width="7.25" style="47" customWidth="1"/>
    <col min="10499" max="10752" width="8.08203125" style="47"/>
    <col min="10753" max="10753" width="6.58203125" style="47" customWidth="1"/>
    <col min="10754" max="10754" width="7.25" style="47" customWidth="1"/>
    <col min="10755" max="11008" width="8.08203125" style="47"/>
    <col min="11009" max="11009" width="6.58203125" style="47" customWidth="1"/>
    <col min="11010" max="11010" width="7.25" style="47" customWidth="1"/>
    <col min="11011" max="11264" width="8.08203125" style="47"/>
    <col min="11265" max="11265" width="6.58203125" style="47" customWidth="1"/>
    <col min="11266" max="11266" width="7.25" style="47" customWidth="1"/>
    <col min="11267" max="11520" width="8.08203125" style="47"/>
    <col min="11521" max="11521" width="6.58203125" style="47" customWidth="1"/>
    <col min="11522" max="11522" width="7.25" style="47" customWidth="1"/>
    <col min="11523" max="11776" width="8.08203125" style="47"/>
    <col min="11777" max="11777" width="6.58203125" style="47" customWidth="1"/>
    <col min="11778" max="11778" width="7.25" style="47" customWidth="1"/>
    <col min="11779" max="12032" width="8.08203125" style="47"/>
    <col min="12033" max="12033" width="6.58203125" style="47" customWidth="1"/>
    <col min="12034" max="12034" width="7.25" style="47" customWidth="1"/>
    <col min="12035" max="12288" width="8.08203125" style="47"/>
    <col min="12289" max="12289" width="6.58203125" style="47" customWidth="1"/>
    <col min="12290" max="12290" width="7.25" style="47" customWidth="1"/>
    <col min="12291" max="12544" width="8.08203125" style="47"/>
    <col min="12545" max="12545" width="6.58203125" style="47" customWidth="1"/>
    <col min="12546" max="12546" width="7.25" style="47" customWidth="1"/>
    <col min="12547" max="12800" width="8.08203125" style="47"/>
    <col min="12801" max="12801" width="6.58203125" style="47" customWidth="1"/>
    <col min="12802" max="12802" width="7.25" style="47" customWidth="1"/>
    <col min="12803" max="13056" width="8.08203125" style="47"/>
    <col min="13057" max="13057" width="6.58203125" style="47" customWidth="1"/>
    <col min="13058" max="13058" width="7.25" style="47" customWidth="1"/>
    <col min="13059" max="13312" width="8.08203125" style="47"/>
    <col min="13313" max="13313" width="6.58203125" style="47" customWidth="1"/>
    <col min="13314" max="13314" width="7.25" style="47" customWidth="1"/>
    <col min="13315" max="13568" width="8.08203125" style="47"/>
    <col min="13569" max="13569" width="6.58203125" style="47" customWidth="1"/>
    <col min="13570" max="13570" width="7.25" style="47" customWidth="1"/>
    <col min="13571" max="13824" width="8.08203125" style="47"/>
    <col min="13825" max="13825" width="6.58203125" style="47" customWidth="1"/>
    <col min="13826" max="13826" width="7.25" style="47" customWidth="1"/>
    <col min="13827" max="14080" width="8.08203125" style="47"/>
    <col min="14081" max="14081" width="6.58203125" style="47" customWidth="1"/>
    <col min="14082" max="14082" width="7.25" style="47" customWidth="1"/>
    <col min="14083" max="14336" width="8.08203125" style="47"/>
    <col min="14337" max="14337" width="6.58203125" style="47" customWidth="1"/>
    <col min="14338" max="14338" width="7.25" style="47" customWidth="1"/>
    <col min="14339" max="14592" width="8.08203125" style="47"/>
    <col min="14593" max="14593" width="6.58203125" style="47" customWidth="1"/>
    <col min="14594" max="14594" width="7.25" style="47" customWidth="1"/>
    <col min="14595" max="14848" width="8.08203125" style="47"/>
    <col min="14849" max="14849" width="6.58203125" style="47" customWidth="1"/>
    <col min="14850" max="14850" width="7.25" style="47" customWidth="1"/>
    <col min="14851" max="15104" width="8.08203125" style="47"/>
    <col min="15105" max="15105" width="6.58203125" style="47" customWidth="1"/>
    <col min="15106" max="15106" width="7.25" style="47" customWidth="1"/>
    <col min="15107" max="15360" width="8.08203125" style="47"/>
    <col min="15361" max="15361" width="6.58203125" style="47" customWidth="1"/>
    <col min="15362" max="15362" width="7.25" style="47" customWidth="1"/>
    <col min="15363" max="15616" width="8.08203125" style="47"/>
    <col min="15617" max="15617" width="6.58203125" style="47" customWidth="1"/>
    <col min="15618" max="15618" width="7.25" style="47" customWidth="1"/>
    <col min="15619" max="15872" width="8.08203125" style="47"/>
    <col min="15873" max="15873" width="6.58203125" style="47" customWidth="1"/>
    <col min="15874" max="15874" width="7.25" style="47" customWidth="1"/>
    <col min="15875" max="16128" width="8.08203125" style="47"/>
    <col min="16129" max="16129" width="6.58203125" style="47" customWidth="1"/>
    <col min="16130" max="16130" width="7.25" style="47" customWidth="1"/>
    <col min="16131" max="16384" width="8.08203125" style="47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08203125" defaultRowHeight="13" x14ac:dyDescent="0.55000000000000004"/>
  <cols>
    <col min="1" max="16384" width="8.08203125" style="47"/>
  </cols>
  <sheetData>
    <row r="1" spans="1:10" x14ac:dyDescent="0.55000000000000004">
      <c r="A1" s="47" t="s">
        <v>26</v>
      </c>
    </row>
    <row r="2" spans="1:10" x14ac:dyDescent="0.55000000000000004">
      <c r="A2" s="84"/>
      <c r="B2" s="85"/>
      <c r="C2" s="85"/>
      <c r="D2" s="85"/>
      <c r="E2" s="85"/>
      <c r="F2" s="85"/>
      <c r="G2" s="85"/>
      <c r="H2" s="85"/>
      <c r="I2" s="85"/>
      <c r="J2" s="85"/>
    </row>
    <row r="3" spans="1:10" x14ac:dyDescent="0.55000000000000004">
      <c r="A3" s="85"/>
      <c r="B3" s="85"/>
      <c r="C3" s="85"/>
      <c r="D3" s="85"/>
      <c r="E3" s="85"/>
      <c r="F3" s="85"/>
      <c r="G3" s="85"/>
      <c r="H3" s="85"/>
      <c r="I3" s="85"/>
      <c r="J3" s="85"/>
    </row>
    <row r="4" spans="1:10" x14ac:dyDescent="0.55000000000000004">
      <c r="A4" s="85"/>
      <c r="B4" s="85"/>
      <c r="C4" s="85"/>
      <c r="D4" s="85"/>
      <c r="E4" s="85"/>
      <c r="F4" s="85"/>
      <c r="G4" s="85"/>
      <c r="H4" s="85"/>
      <c r="I4" s="85"/>
      <c r="J4" s="85"/>
    </row>
    <row r="5" spans="1:10" x14ac:dyDescent="0.55000000000000004">
      <c r="A5" s="85"/>
      <c r="B5" s="85"/>
      <c r="C5" s="85"/>
      <c r="D5" s="85"/>
      <c r="E5" s="85"/>
      <c r="F5" s="85"/>
      <c r="G5" s="85"/>
      <c r="H5" s="85"/>
      <c r="I5" s="85"/>
      <c r="J5" s="85"/>
    </row>
    <row r="6" spans="1:10" x14ac:dyDescent="0.55000000000000004">
      <c r="A6" s="85"/>
      <c r="B6" s="85"/>
      <c r="C6" s="85"/>
      <c r="D6" s="85"/>
      <c r="E6" s="85"/>
      <c r="F6" s="85"/>
      <c r="G6" s="85"/>
      <c r="H6" s="85"/>
      <c r="I6" s="85"/>
      <c r="J6" s="85"/>
    </row>
    <row r="7" spans="1:10" x14ac:dyDescent="0.55000000000000004">
      <c r="A7" s="85"/>
      <c r="B7" s="85"/>
      <c r="C7" s="85"/>
      <c r="D7" s="85"/>
      <c r="E7" s="85"/>
      <c r="F7" s="85"/>
      <c r="G7" s="85"/>
      <c r="H7" s="85"/>
      <c r="I7" s="85"/>
      <c r="J7" s="85"/>
    </row>
    <row r="8" spans="1:10" x14ac:dyDescent="0.55000000000000004">
      <c r="A8" s="85"/>
      <c r="B8" s="85"/>
      <c r="C8" s="85"/>
      <c r="D8" s="85"/>
      <c r="E8" s="85"/>
      <c r="F8" s="85"/>
      <c r="G8" s="85"/>
      <c r="H8" s="85"/>
      <c r="I8" s="85"/>
      <c r="J8" s="85"/>
    </row>
    <row r="9" spans="1:10" x14ac:dyDescent="0.55000000000000004">
      <c r="A9" s="85"/>
      <c r="B9" s="85"/>
      <c r="C9" s="85"/>
      <c r="D9" s="85"/>
      <c r="E9" s="85"/>
      <c r="F9" s="85"/>
      <c r="G9" s="85"/>
      <c r="H9" s="85"/>
      <c r="I9" s="85"/>
      <c r="J9" s="85"/>
    </row>
    <row r="11" spans="1:10" x14ac:dyDescent="0.55000000000000004">
      <c r="A11" s="47" t="s">
        <v>27</v>
      </c>
    </row>
    <row r="12" spans="1:10" x14ac:dyDescent="0.55000000000000004">
      <c r="A12" s="86"/>
      <c r="B12" s="87"/>
      <c r="C12" s="87"/>
      <c r="D12" s="87"/>
      <c r="E12" s="87"/>
      <c r="F12" s="87"/>
      <c r="G12" s="87"/>
      <c r="H12" s="87"/>
      <c r="I12" s="87"/>
      <c r="J12" s="87"/>
    </row>
    <row r="13" spans="1:10" x14ac:dyDescent="0.55000000000000004">
      <c r="A13" s="87"/>
      <c r="B13" s="87"/>
      <c r="C13" s="87"/>
      <c r="D13" s="87"/>
      <c r="E13" s="87"/>
      <c r="F13" s="87"/>
      <c r="G13" s="87"/>
      <c r="H13" s="87"/>
      <c r="I13" s="87"/>
      <c r="J13" s="87"/>
    </row>
    <row r="14" spans="1:10" x14ac:dyDescent="0.55000000000000004">
      <c r="A14" s="87"/>
      <c r="B14" s="87"/>
      <c r="C14" s="87"/>
      <c r="D14" s="87"/>
      <c r="E14" s="87"/>
      <c r="F14" s="87"/>
      <c r="G14" s="87"/>
      <c r="H14" s="87"/>
      <c r="I14" s="87"/>
      <c r="J14" s="87"/>
    </row>
    <row r="15" spans="1:10" x14ac:dyDescent="0.55000000000000004">
      <c r="A15" s="87"/>
      <c r="B15" s="87"/>
      <c r="C15" s="87"/>
      <c r="D15" s="87"/>
      <c r="E15" s="87"/>
      <c r="F15" s="87"/>
      <c r="G15" s="87"/>
      <c r="H15" s="87"/>
      <c r="I15" s="87"/>
      <c r="J15" s="87"/>
    </row>
    <row r="16" spans="1:10" x14ac:dyDescent="0.55000000000000004">
      <c r="A16" s="87"/>
      <c r="B16" s="87"/>
      <c r="C16" s="87"/>
      <c r="D16" s="87"/>
      <c r="E16" s="87"/>
      <c r="F16" s="87"/>
      <c r="G16" s="87"/>
      <c r="H16" s="87"/>
      <c r="I16" s="87"/>
      <c r="J16" s="87"/>
    </row>
    <row r="17" spans="1:10" x14ac:dyDescent="0.55000000000000004">
      <c r="A17" s="87"/>
      <c r="B17" s="87"/>
      <c r="C17" s="87"/>
      <c r="D17" s="87"/>
      <c r="E17" s="87"/>
      <c r="F17" s="87"/>
      <c r="G17" s="87"/>
      <c r="H17" s="87"/>
      <c r="I17" s="87"/>
      <c r="J17" s="87"/>
    </row>
    <row r="18" spans="1:10" x14ac:dyDescent="0.55000000000000004">
      <c r="A18" s="87"/>
      <c r="B18" s="87"/>
      <c r="C18" s="87"/>
      <c r="D18" s="87"/>
      <c r="E18" s="87"/>
      <c r="F18" s="87"/>
      <c r="G18" s="87"/>
      <c r="H18" s="87"/>
      <c r="I18" s="87"/>
      <c r="J18" s="87"/>
    </row>
    <row r="19" spans="1:10" x14ac:dyDescent="0.55000000000000004">
      <c r="A19" s="87"/>
      <c r="B19" s="87"/>
      <c r="C19" s="87"/>
      <c r="D19" s="87"/>
      <c r="E19" s="87"/>
      <c r="F19" s="87"/>
      <c r="G19" s="87"/>
      <c r="H19" s="87"/>
      <c r="I19" s="87"/>
      <c r="J19" s="87"/>
    </row>
    <row r="21" spans="1:10" x14ac:dyDescent="0.55000000000000004">
      <c r="A21" s="47" t="s">
        <v>28</v>
      </c>
    </row>
    <row r="22" spans="1:10" x14ac:dyDescent="0.55000000000000004">
      <c r="A22" s="86"/>
      <c r="B22" s="86"/>
      <c r="C22" s="86"/>
      <c r="D22" s="86"/>
      <c r="E22" s="86"/>
      <c r="F22" s="86"/>
      <c r="G22" s="86"/>
      <c r="H22" s="86"/>
      <c r="I22" s="86"/>
      <c r="J22" s="86"/>
    </row>
    <row r="23" spans="1:10" x14ac:dyDescent="0.55000000000000004">
      <c r="A23" s="86"/>
      <c r="B23" s="86"/>
      <c r="C23" s="86"/>
      <c r="D23" s="86"/>
      <c r="E23" s="86"/>
      <c r="F23" s="86"/>
      <c r="G23" s="86"/>
      <c r="H23" s="86"/>
      <c r="I23" s="86"/>
      <c r="J23" s="86"/>
    </row>
    <row r="24" spans="1:10" x14ac:dyDescent="0.55000000000000004">
      <c r="A24" s="86"/>
      <c r="B24" s="86"/>
      <c r="C24" s="86"/>
      <c r="D24" s="86"/>
      <c r="E24" s="86"/>
      <c r="F24" s="86"/>
      <c r="G24" s="86"/>
      <c r="H24" s="86"/>
      <c r="I24" s="86"/>
      <c r="J24" s="86"/>
    </row>
    <row r="25" spans="1:10" x14ac:dyDescent="0.55000000000000004">
      <c r="A25" s="86"/>
      <c r="B25" s="86"/>
      <c r="C25" s="86"/>
      <c r="D25" s="86"/>
      <c r="E25" s="86"/>
      <c r="F25" s="86"/>
      <c r="G25" s="86"/>
      <c r="H25" s="86"/>
      <c r="I25" s="86"/>
      <c r="J25" s="86"/>
    </row>
    <row r="26" spans="1:10" x14ac:dyDescent="0.55000000000000004">
      <c r="A26" s="86"/>
      <c r="B26" s="86"/>
      <c r="C26" s="86"/>
      <c r="D26" s="86"/>
      <c r="E26" s="86"/>
      <c r="F26" s="86"/>
      <c r="G26" s="86"/>
      <c r="H26" s="86"/>
      <c r="I26" s="86"/>
      <c r="J26" s="86"/>
    </row>
    <row r="27" spans="1:10" x14ac:dyDescent="0.55000000000000004">
      <c r="A27" s="86"/>
      <c r="B27" s="86"/>
      <c r="C27" s="86"/>
      <c r="D27" s="86"/>
      <c r="E27" s="86"/>
      <c r="F27" s="86"/>
      <c r="G27" s="86"/>
      <c r="H27" s="86"/>
      <c r="I27" s="86"/>
      <c r="J27" s="86"/>
    </row>
    <row r="28" spans="1:10" x14ac:dyDescent="0.55000000000000004">
      <c r="A28" s="86"/>
      <c r="B28" s="86"/>
      <c r="C28" s="86"/>
      <c r="D28" s="86"/>
      <c r="E28" s="86"/>
      <c r="F28" s="86"/>
      <c r="G28" s="86"/>
      <c r="H28" s="86"/>
      <c r="I28" s="86"/>
      <c r="J28" s="86"/>
    </row>
    <row r="29" spans="1:10" x14ac:dyDescent="0.55000000000000004">
      <c r="A29" s="86"/>
      <c r="B29" s="86"/>
      <c r="C29" s="86"/>
      <c r="D29" s="86"/>
      <c r="E29" s="86"/>
      <c r="F29" s="86"/>
      <c r="G29" s="86"/>
      <c r="H29" s="86"/>
      <c r="I29" s="86"/>
      <c r="J29" s="8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" x14ac:dyDescent="0.55000000000000004"/>
  <cols>
    <col min="1" max="1" width="14" customWidth="1"/>
    <col min="2" max="2" width="13.25" customWidth="1"/>
    <col min="4" max="4" width="14.75" customWidth="1"/>
    <col min="6" max="6" width="14.25" customWidth="1"/>
    <col min="8" max="8" width="15.58203125" customWidth="1"/>
  </cols>
  <sheetData>
    <row r="1" spans="1:8" x14ac:dyDescent="0.55000000000000004">
      <c r="A1" s="27" t="s">
        <v>14</v>
      </c>
      <c r="B1" s="28"/>
      <c r="C1" s="29"/>
      <c r="D1" s="30"/>
      <c r="E1" s="29"/>
      <c r="F1" s="30"/>
      <c r="G1" s="29"/>
      <c r="H1" s="30"/>
    </row>
    <row r="2" spans="1:8" x14ac:dyDescent="0.55000000000000004">
      <c r="A2" s="31"/>
      <c r="B2" s="29"/>
      <c r="C2" s="29"/>
      <c r="D2" s="30"/>
      <c r="E2" s="29"/>
      <c r="F2" s="30"/>
      <c r="G2" s="29"/>
      <c r="H2" s="30"/>
    </row>
    <row r="3" spans="1:8" x14ac:dyDescent="0.55000000000000004">
      <c r="A3" s="32" t="s">
        <v>15</v>
      </c>
      <c r="B3" s="32" t="s">
        <v>16</v>
      </c>
      <c r="C3" s="32" t="s">
        <v>17</v>
      </c>
      <c r="D3" s="33" t="s">
        <v>18</v>
      </c>
      <c r="E3" s="32" t="s">
        <v>19</v>
      </c>
      <c r="F3" s="33" t="s">
        <v>18</v>
      </c>
      <c r="G3" s="32" t="s">
        <v>20</v>
      </c>
      <c r="H3" s="33" t="s">
        <v>18</v>
      </c>
    </row>
    <row r="4" spans="1:8" x14ac:dyDescent="0.55000000000000004">
      <c r="A4" s="34" t="s">
        <v>21</v>
      </c>
      <c r="B4" s="34" t="s">
        <v>22</v>
      </c>
      <c r="C4" s="34"/>
      <c r="D4" s="35"/>
      <c r="E4" s="34"/>
      <c r="F4" s="35"/>
      <c r="G4" s="34"/>
      <c r="H4" s="35"/>
    </row>
    <row r="5" spans="1:8" x14ac:dyDescent="0.55000000000000004">
      <c r="A5" s="34" t="s">
        <v>21</v>
      </c>
      <c r="B5" s="34"/>
      <c r="C5" s="34"/>
      <c r="D5" s="35"/>
      <c r="E5" s="34"/>
      <c r="F5" s="36"/>
      <c r="G5" s="34"/>
      <c r="H5" s="36"/>
    </row>
    <row r="6" spans="1:8" x14ac:dyDescent="0.55000000000000004">
      <c r="A6" s="34" t="s">
        <v>21</v>
      </c>
      <c r="B6" s="34"/>
      <c r="C6" s="34"/>
      <c r="D6" s="36"/>
      <c r="E6" s="34"/>
      <c r="F6" s="36"/>
      <c r="G6" s="34"/>
      <c r="H6" s="36"/>
    </row>
    <row r="7" spans="1:8" x14ac:dyDescent="0.55000000000000004">
      <c r="A7" s="34" t="s">
        <v>21</v>
      </c>
      <c r="B7" s="34"/>
      <c r="C7" s="34"/>
      <c r="D7" s="36"/>
      <c r="E7" s="34"/>
      <c r="F7" s="36"/>
      <c r="G7" s="34"/>
      <c r="H7" s="36"/>
    </row>
    <row r="8" spans="1:8" x14ac:dyDescent="0.55000000000000004">
      <c r="A8" s="34" t="s">
        <v>21</v>
      </c>
      <c r="B8" s="34"/>
      <c r="C8" s="34"/>
      <c r="D8" s="36"/>
      <c r="E8" s="34"/>
      <c r="F8" s="36"/>
      <c r="G8" s="34"/>
      <c r="H8" s="36"/>
    </row>
    <row r="9" spans="1:8" x14ac:dyDescent="0.55000000000000004">
      <c r="A9" s="34" t="s">
        <v>21</v>
      </c>
      <c r="B9" s="34"/>
      <c r="C9" s="34"/>
      <c r="D9" s="36"/>
      <c r="E9" s="34"/>
      <c r="F9" s="36"/>
      <c r="G9" s="34"/>
      <c r="H9" s="36"/>
    </row>
    <row r="10" spans="1:8" x14ac:dyDescent="0.55000000000000004">
      <c r="A10" s="34" t="s">
        <v>21</v>
      </c>
      <c r="B10" s="34"/>
      <c r="C10" s="34"/>
      <c r="D10" s="36"/>
      <c r="E10" s="34"/>
      <c r="F10" s="36"/>
      <c r="G10" s="34"/>
      <c r="H10" s="36"/>
    </row>
    <row r="11" spans="1:8" x14ac:dyDescent="0.55000000000000004">
      <c r="A11" s="34" t="s">
        <v>21</v>
      </c>
      <c r="B11" s="34"/>
      <c r="C11" s="34"/>
      <c r="D11" s="36"/>
      <c r="E11" s="34"/>
      <c r="F11" s="36"/>
      <c r="G11" s="34"/>
      <c r="H11" s="36"/>
    </row>
    <row r="12" spans="1:8" x14ac:dyDescent="0.55000000000000004">
      <c r="A12" s="31"/>
      <c r="B12" s="29"/>
      <c r="C12" s="29"/>
      <c r="D12" s="30"/>
      <c r="E12" s="29"/>
      <c r="F12" s="30"/>
      <c r="G12" s="29"/>
      <c r="H12" s="30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忠夫 寺本</cp:lastModifiedBy>
  <dcterms:created xsi:type="dcterms:W3CDTF">2020-09-18T03:10:57Z</dcterms:created>
  <dcterms:modified xsi:type="dcterms:W3CDTF">2024-03-28T14:55:35Z</dcterms:modified>
</cp:coreProperties>
</file>