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 s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<sst xmlns="http://schemas.openxmlformats.org/spreadsheetml/2006/main" count="60" uniqueCount="47">
  <si>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</si>
  <si>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</si>
  <si>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</si>
  <si>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</si>
  <si>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</si>
  <si>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</si>
  <si>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</si>
  <si>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</si>
  <si>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</si>
  <si>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</si>
  <si>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</si>
  <si>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</si>
  <si>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</si>
  <si>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</si>
  <si>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</si>
  <si>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</si>
  <si>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</si>
  <si>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</si>
  <si>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</si>
  <si>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</si>
  <si>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</si>
  <si>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</si>
  <si>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</si>
  <si>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</si>
  <si>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</si>
  <si>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</si>
  <si>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</si>
  <si>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</si>
  <si>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</si>
  <si>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</si>
  <si>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</si>
  <si>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</si>
  <si>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</si>
  <si>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</si>
  <si>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</si>
  <si>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</si>
  <si>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</si>
  <si>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</si>
  <si>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</si>
  <si>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</si>
  <si>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</si>
  <si>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</si>
  <si>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日足</t>
    <rPh sb="0" eb="1">
      <t>ヒ</t>
    </rPh>
    <rPh sb="1" eb="2">
      <t>アシ</t>
    </rPh>
    <phoneticPr fontId="1"/>
  </si>
  <si>
    <t>AUD/USD</t>
    <phoneticPr fontId="1"/>
  </si>
  <si>
    <t>AUD/USD</t>
    <phoneticPr fontId="1"/>
  </si>
  <si>
    <t>・レンジが多い</t>
    <rPh sb="5" eb="6">
      <t>オオ</t>
    </rPh>
    <phoneticPr fontId="1"/>
  </si>
  <si>
    <t>V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</si>
</sst>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="85" zoomScaleNormal="85" workbookViewId="0">
      <pane xSplit="1" ySplit="13" topLeftCell="B14" activePane="bottomRight" state="frozen"/>
      <selection pane="topRight" activeCell="B1" sqref="B1"/>
      <selection pane="bottomLeft" activeCell="A9" sqref="A9"/>
      <selection pane="bottomRight" activeCell="E26" sqref="E2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44</v>
      </c>
    </row>
    <row r="2" spans="1:18" x14ac:dyDescent="0.4">
      <c r="A2" s="1" t="s">
        <v>8</v>
      </c>
      <c r="C2" t="s">
        <v>42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36</v>
      </c>
    </row>
    <row r="6" spans="1:18" x14ac:dyDescent="0.4">
      <c r="A6" s="1"/>
      <c r="C6" s="83" t="s">
        <v>38</v>
      </c>
    </row>
    <row r="7" spans="1:18" x14ac:dyDescent="0.4">
      <c r="A7" s="1"/>
      <c r="C7" s="83" t="s">
        <v>39</v>
      </c>
    </row>
    <row r="8" spans="1:18" x14ac:dyDescent="0.4">
      <c r="A8" s="1"/>
      <c r="C8" s="83"/>
    </row>
    <row r="9" spans="1:18" x14ac:dyDescent="0.4">
      <c r="A9" s="1" t="s">
        <v>12</v>
      </c>
      <c r="C9" s="29" t="s">
        <v>40</v>
      </c>
    </row>
    <row r="10" spans="1:18" ht="19.5" thickBot="1" x14ac:dyDescent="0.45">
      <c r="A10" s="1"/>
      <c r="C10" s="29" t="s">
        <v>37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7" t="s">
        <v>25</v>
      </c>
      <c r="E11" s="25"/>
      <c r="F11" s="26"/>
      <c r="G11" s="84" t="s">
        <v>3</v>
      </c>
      <c r="H11" s="85"/>
      <c r="I11" s="91"/>
      <c r="J11" s="84" t="s">
        <v>23</v>
      </c>
      <c r="K11" s="85"/>
      <c r="L11" s="91"/>
      <c r="M11" s="84" t="s">
        <v>24</v>
      </c>
      <c r="N11" s="85"/>
      <c r="O11" s="91"/>
    </row>
    <row r="12" spans="1:18" ht="19.5" thickBot="1" x14ac:dyDescent="0.45">
      <c r="A12" s="27"/>
      <c r="B12" s="27" t="s">
        <v>2</v>
      </c>
      <c r="C12" s="63" t="s">
        <v>29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8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8" t="s">
        <v>23</v>
      </c>
      <c r="K13" s="89"/>
      <c r="L13" s="90"/>
      <c r="M13" s="88"/>
      <c r="N13" s="89"/>
      <c r="O13" s="90"/>
    </row>
    <row r="14" spans="1:18" x14ac:dyDescent="0.4">
      <c r="A14" s="9">
        <v>1</v>
      </c>
      <c r="B14" s="23">
        <v>41820</v>
      </c>
      <c r="C14" s="49">
        <v>1</v>
      </c>
      <c r="D14" s="53">
        <v>1.27</v>
      </c>
      <c r="E14" s="54">
        <v>-1</v>
      </c>
      <c r="F14" s="55">
        <v>-1</v>
      </c>
      <c r="G14" s="22">
        <f>IF(D14="","",G13+M14)</f>
        <v>103810</v>
      </c>
      <c r="H14" s="22">
        <f t="shared" ref="H14" si="0">IF(E14="","",H13+N14)</f>
        <v>97000</v>
      </c>
      <c r="I14" s="22">
        <f t="shared" ref="I14" si="1">IF(F14="","",I13+O14)</f>
        <v>97000</v>
      </c>
      <c r="J14" s="40">
        <f>IF(G13="","",G13*0.03)</f>
        <v>3000</v>
      </c>
      <c r="K14" s="41">
        <f>IF(H13="","",H13*0.03)</f>
        <v>3000</v>
      </c>
      <c r="L14" s="42">
        <f>IF(I13="","",I13*0.03)</f>
        <v>3000</v>
      </c>
      <c r="M14" s="40">
        <f>IF(D14="","",J14*D14)</f>
        <v>3810</v>
      </c>
      <c r="N14" s="41">
        <f>IF(E14="","",K14*E14)</f>
        <v>-3000</v>
      </c>
      <c r="O14" s="42">
        <f>IF(F14="","",L14*F14)</f>
        <v>-3000</v>
      </c>
      <c r="P14" s="39"/>
      <c r="Q14" s="39"/>
      <c r="R14" s="39"/>
    </row>
    <row r="15" spans="1:18" x14ac:dyDescent="0.4">
      <c r="A15" s="9">
        <v>2</v>
      </c>
      <c r="B15" s="5">
        <v>43123</v>
      </c>
      <c r="C15" s="46">
        <v>1</v>
      </c>
      <c r="D15" s="56">
        <v>1.27</v>
      </c>
      <c r="E15" s="57">
        <v>-1</v>
      </c>
      <c r="F15" s="58">
        <v>-1</v>
      </c>
      <c r="G15" s="22">
        <f t="shared" ref="G15:G47" si="2">IF(D15="","",G14+M15)</f>
        <v>107765.16099999999</v>
      </c>
      <c r="H15" s="22">
        <f t="shared" ref="H15:H47" si="3">IF(E15="","",H14+N15)</f>
        <v>94090</v>
      </c>
      <c r="I15" s="22">
        <f t="shared" ref="I15:I47" si="4">IF(F15="","",I14+O15)</f>
        <v>94090</v>
      </c>
      <c r="J15" s="43">
        <f t="shared" ref="J15:J17" si="5">IF(G14="","",G14*0.03)</f>
        <v>3114.2999999999997</v>
      </c>
      <c r="K15" s="44">
        <f t="shared" ref="K15:K17" si="6">IF(H14="","",H14*0.03)</f>
        <v>2910</v>
      </c>
      <c r="L15" s="45">
        <f t="shared" ref="L15:L17" si="7">IF(I14="","",I14*0.03)</f>
        <v>2910</v>
      </c>
      <c r="M15" s="43">
        <f t="shared" ref="M15:M17" si="8">IF(D15="","",J15*D15)</f>
        <v>3955.1609999999996</v>
      </c>
      <c r="N15" s="44">
        <f t="shared" ref="N15:N17" si="9">IF(E15="","",K15*E15)</f>
        <v>-2910</v>
      </c>
      <c r="O15" s="45">
        <f t="shared" ref="O15:O17" si="10">IF(F15="","",L15*F15)</f>
        <v>-2910</v>
      </c>
      <c r="P15" s="39" t="s">
        <v>46</v>
      </c>
      <c r="Q15" s="39"/>
      <c r="R15" s="39"/>
    </row>
    <row r="16" spans="1:18" x14ac:dyDescent="0.4">
      <c r="A16" s="9">
        <v>3</v>
      </c>
      <c r="B16" s="5">
        <v>43592</v>
      </c>
      <c r="C16" s="46">
        <v>2</v>
      </c>
      <c r="D16" s="56">
        <v>1.27</v>
      </c>
      <c r="E16" s="57">
        <v>1.5</v>
      </c>
      <c r="F16" s="79">
        <v>2</v>
      </c>
      <c r="G16" s="22">
        <f t="shared" si="2"/>
        <v>111871.01363409999</v>
      </c>
      <c r="H16" s="22">
        <f t="shared" si="3"/>
        <v>98324.05</v>
      </c>
      <c r="I16" s="22">
        <f>IF(F16="","",I15+O16)</f>
        <v>99735.4</v>
      </c>
      <c r="J16" s="43">
        <f t="shared" si="5"/>
        <v>3232.9548299999997</v>
      </c>
      <c r="K16" s="44">
        <f t="shared" si="6"/>
        <v>2822.7</v>
      </c>
      <c r="L16" s="45">
        <f t="shared" si="7"/>
        <v>2822.7</v>
      </c>
      <c r="M16" s="43">
        <f t="shared" si="8"/>
        <v>4105.8526340999997</v>
      </c>
      <c r="N16" s="44">
        <f t="shared" si="9"/>
        <v>4234.0499999999993</v>
      </c>
      <c r="O16" s="45">
        <f>IF(F16="","",L16*F16)</f>
        <v>5645.4</v>
      </c>
      <c r="P16" s="39" t="s">
        <v>46</v>
      </c>
      <c r="Q16" s="39"/>
      <c r="R16" s="39"/>
    </row>
    <row r="17" spans="1:18" x14ac:dyDescent="0.4">
      <c r="A17" s="9">
        <v>4</v>
      </c>
      <c r="B17" s="5">
        <v>44042</v>
      </c>
      <c r="C17" s="46">
        <v>1</v>
      </c>
      <c r="D17" s="56">
        <v>-1</v>
      </c>
      <c r="E17" s="57">
        <v>-1</v>
      </c>
      <c r="F17" s="58">
        <v>-1</v>
      </c>
      <c r="G17" s="22">
        <f t="shared" si="2"/>
        <v>108514.88322507699</v>
      </c>
      <c r="H17" s="22">
        <f t="shared" si="3"/>
        <v>95374.328500000003</v>
      </c>
      <c r="I17" s="22">
        <f t="shared" si="4"/>
        <v>96743.337999999989</v>
      </c>
      <c r="J17" s="43">
        <f t="shared" si="5"/>
        <v>3356.1304090229996</v>
      </c>
      <c r="K17" s="44">
        <f t="shared" si="6"/>
        <v>2949.7215000000001</v>
      </c>
      <c r="L17" s="45">
        <f t="shared" si="7"/>
        <v>2992.0619999999999</v>
      </c>
      <c r="M17" s="43">
        <f t="shared" si="8"/>
        <v>-3356.1304090229996</v>
      </c>
      <c r="N17" s="44">
        <f t="shared" si="9"/>
        <v>-2949.7215000000001</v>
      </c>
      <c r="O17" s="45">
        <f t="shared" si="10"/>
        <v>-2992.0619999999999</v>
      </c>
      <c r="P17" s="39"/>
      <c r="Q17" s="39"/>
      <c r="R17" s="39"/>
    </row>
    <row r="18" spans="1:18" x14ac:dyDescent="0.4">
      <c r="A18" s="9">
        <v>5</v>
      </c>
      <c r="B18" s="5">
        <v>44383</v>
      </c>
      <c r="C18" s="46">
        <v>2</v>
      </c>
      <c r="D18" s="56">
        <v>1.27</v>
      </c>
      <c r="E18" s="57">
        <v>1.5</v>
      </c>
      <c r="F18" s="98">
        <v>2</v>
      </c>
      <c r="G18" s="22">
        <f t="shared" si="2"/>
        <v>112649.30027595242</v>
      </c>
      <c r="H18" s="22">
        <f t="shared" si="3"/>
        <v>99666.173282500007</v>
      </c>
      <c r="I18" s="22">
        <f t="shared" si="4"/>
        <v>102547.93827999999</v>
      </c>
      <c r="J18" s="43">
        <f t="shared" ref="J18:J63" si="11">IF(G17="","",G17*0.03)</f>
        <v>3255.4464967523095</v>
      </c>
      <c r="K18" s="44">
        <f t="shared" ref="K18:K63" si="12">IF(H17="","",H17*0.03)</f>
        <v>2861.229855</v>
      </c>
      <c r="L18" s="45">
        <f t="shared" ref="L18:L63" si="13">IF(I17="","",I17*0.03)</f>
        <v>2902.3001399999994</v>
      </c>
      <c r="M18" s="43">
        <f t="shared" ref="M18:M63" si="14">IF(D18="","",J18*D18)</f>
        <v>4134.4170508754332</v>
      </c>
      <c r="N18" s="44">
        <f t="shared" ref="N18:N63" si="15">IF(E18="","",K18*E18)</f>
        <v>4291.8447825000003</v>
      </c>
      <c r="O18" s="45">
        <f t="shared" ref="O18:O63" si="16">IF(F18="","",L18*F18)</f>
        <v>5804.6002799999987</v>
      </c>
      <c r="P18" s="39" t="s">
        <v>46</v>
      </c>
      <c r="Q18" s="39"/>
      <c r="R18" s="39"/>
    </row>
    <row r="19" spans="1:18" x14ac:dyDescent="0.4">
      <c r="A19" s="9">
        <v>6</v>
      </c>
      <c r="B19" s="5">
        <v>44804</v>
      </c>
      <c r="C19" s="46">
        <v>2</v>
      </c>
      <c r="D19" s="56">
        <v>1.27</v>
      </c>
      <c r="E19" s="57">
        <v>1.5</v>
      </c>
      <c r="F19" s="58">
        <v>2</v>
      </c>
      <c r="G19" s="22">
        <f t="shared" si="2"/>
        <v>116941.23861646622</v>
      </c>
      <c r="H19" s="22">
        <f t="shared" si="3"/>
        <v>104151.15108021251</v>
      </c>
      <c r="I19" s="22">
        <f t="shared" si="4"/>
        <v>108700.81457679998</v>
      </c>
      <c r="J19" s="43">
        <f t="shared" si="11"/>
        <v>3379.4790082785726</v>
      </c>
      <c r="K19" s="44">
        <f t="shared" si="12"/>
        <v>2989.9851984750003</v>
      </c>
      <c r="L19" s="45">
        <f t="shared" si="13"/>
        <v>3076.4381483999996</v>
      </c>
      <c r="M19" s="43">
        <f t="shared" si="14"/>
        <v>4291.9383405137869</v>
      </c>
      <c r="N19" s="44">
        <f t="shared" si="15"/>
        <v>4484.9777977125004</v>
      </c>
      <c r="O19" s="45">
        <f t="shared" si="16"/>
        <v>6152.8762967999992</v>
      </c>
      <c r="P19" s="39"/>
      <c r="Q19" s="39"/>
      <c r="R19" s="39"/>
    </row>
    <row r="20" spans="1:18" x14ac:dyDescent="0.4">
      <c r="A20" s="9">
        <v>7</v>
      </c>
      <c r="B20" s="5">
        <v>45148</v>
      </c>
      <c r="C20" s="46">
        <v>2</v>
      </c>
      <c r="D20" s="56">
        <v>1.27</v>
      </c>
      <c r="E20" s="57">
        <v>1.5</v>
      </c>
      <c r="F20" s="58">
        <v>2</v>
      </c>
      <c r="G20" s="22">
        <f t="shared" si="2"/>
        <v>121396.69980775358</v>
      </c>
      <c r="H20" s="22">
        <f t="shared" si="3"/>
        <v>108837.95287882208</v>
      </c>
      <c r="I20" s="22">
        <f>IF(F20="","",I19+O20)</f>
        <v>115222.86345140797</v>
      </c>
      <c r="J20" s="43">
        <f t="shared" si="11"/>
        <v>3508.2371584939865</v>
      </c>
      <c r="K20" s="44">
        <f t="shared" si="12"/>
        <v>3124.5345324063751</v>
      </c>
      <c r="L20" s="45">
        <f t="shared" si="13"/>
        <v>3261.0244373039991</v>
      </c>
      <c r="M20" s="43">
        <f t="shared" si="14"/>
        <v>4455.4611912873634</v>
      </c>
      <c r="N20" s="44">
        <f t="shared" si="15"/>
        <v>4686.8017986095629</v>
      </c>
      <c r="O20" s="45">
        <f>IF(F20="","",L20*F20)</f>
        <v>6522.0488746079982</v>
      </c>
      <c r="P20" s="39"/>
      <c r="Q20" s="39"/>
      <c r="R20" s="39"/>
    </row>
    <row r="21" spans="1:18" x14ac:dyDescent="0.4">
      <c r="A21" s="9">
        <v>8</v>
      </c>
      <c r="B21" s="5"/>
      <c r="C21" s="46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3">
        <f t="shared" si="11"/>
        <v>3641.9009942326074</v>
      </c>
      <c r="K21" s="44">
        <f t="shared" si="12"/>
        <v>3265.1385863646624</v>
      </c>
      <c r="L21" s="45">
        <f t="shared" si="13"/>
        <v>3456.685903542239</v>
      </c>
      <c r="M21" s="43" t="str">
        <f t="shared" si="14"/>
        <v/>
      </c>
      <c r="N21" s="44" t="str">
        <f t="shared" si="15"/>
        <v/>
      </c>
      <c r="O21" s="45" t="str">
        <f t="shared" si="16"/>
        <v/>
      </c>
      <c r="P21" s="39"/>
      <c r="Q21" s="39"/>
      <c r="R21" s="39"/>
    </row>
    <row r="22" spans="1:18" x14ac:dyDescent="0.4">
      <c r="A22" s="9">
        <v>9</v>
      </c>
      <c r="B22" s="5"/>
      <c r="C22" s="46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3" t="str">
        <f t="shared" si="11"/>
        <v/>
      </c>
      <c r="K22" s="44" t="str">
        <f t="shared" si="12"/>
        <v/>
      </c>
      <c r="L22" s="45" t="str">
        <f t="shared" si="13"/>
        <v/>
      </c>
      <c r="M22" s="43" t="str">
        <f t="shared" si="14"/>
        <v/>
      </c>
      <c r="N22" s="44" t="str">
        <f t="shared" si="15"/>
        <v/>
      </c>
      <c r="O22" s="45" t="str">
        <f t="shared" si="16"/>
        <v/>
      </c>
      <c r="P22" s="39"/>
      <c r="Q22" s="39"/>
      <c r="R22" s="39"/>
    </row>
    <row r="23" spans="1:18" x14ac:dyDescent="0.4">
      <c r="A23" s="9">
        <v>10</v>
      </c>
      <c r="B23" s="5"/>
      <c r="C23" s="46"/>
      <c r="D23" s="56"/>
      <c r="E23" s="57"/>
      <c r="F23" s="58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3" t="str">
        <f t="shared" si="11"/>
        <v/>
      </c>
      <c r="K23" s="44" t="str">
        <f t="shared" si="12"/>
        <v/>
      </c>
      <c r="L23" s="45" t="str">
        <f t="shared" si="13"/>
        <v/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4">
      <c r="A24" s="9">
        <v>11</v>
      </c>
      <c r="B24" s="5"/>
      <c r="C24" s="46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12</v>
      </c>
      <c r="B25" s="5"/>
      <c r="C25" s="46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13</v>
      </c>
      <c r="B26" s="5"/>
      <c r="C26" s="46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14</v>
      </c>
      <c r="B27" s="5"/>
      <c r="C27" s="46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15</v>
      </c>
      <c r="B28" s="5"/>
      <c r="C28" s="46"/>
      <c r="D28" s="56"/>
      <c r="E28" s="57"/>
      <c r="F28" s="7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16</v>
      </c>
      <c r="B29" s="5"/>
      <c r="C29" s="46"/>
      <c r="D29" s="56"/>
      <c r="E29" s="57"/>
      <c r="F29" s="5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17</v>
      </c>
      <c r="B30" s="5"/>
      <c r="C30" s="46"/>
      <c r="D30" s="56"/>
      <c r="E30" s="57"/>
      <c r="F30" s="5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18</v>
      </c>
      <c r="B31" s="5"/>
      <c r="C31" s="46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19</v>
      </c>
      <c r="B32" s="5"/>
      <c r="C32" s="46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20</v>
      </c>
      <c r="B33" s="5"/>
      <c r="C33" s="46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21</v>
      </c>
      <c r="B34" s="5"/>
      <c r="C34" s="46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22</v>
      </c>
      <c r="B35" s="5"/>
      <c r="C35" s="46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23</v>
      </c>
      <c r="B36" s="5"/>
      <c r="C36" s="46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24</v>
      </c>
      <c r="B37" s="5"/>
      <c r="C37" s="46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25</v>
      </c>
      <c r="B38" s="5"/>
      <c r="C38" s="46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26</v>
      </c>
      <c r="B39" s="5"/>
      <c r="C39" s="46"/>
      <c r="D39" s="56"/>
      <c r="E39" s="57"/>
      <c r="F39" s="7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27</v>
      </c>
      <c r="B40" s="5"/>
      <c r="C40" s="46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28</v>
      </c>
      <c r="B41" s="5"/>
      <c r="C41" s="46"/>
      <c r="D41" s="56"/>
      <c r="E41" s="57"/>
      <c r="F41" s="5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29</v>
      </c>
      <c r="B42" s="5"/>
      <c r="C42" s="46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30</v>
      </c>
      <c r="B43" s="5"/>
      <c r="C43" s="46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31</v>
      </c>
      <c r="B44" s="5"/>
      <c r="C44" s="46"/>
      <c r="D44" s="56"/>
      <c r="E44" s="59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32</v>
      </c>
      <c r="B45" s="5"/>
      <c r="C45" s="46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33</v>
      </c>
      <c r="B46" s="5"/>
      <c r="C46" s="46"/>
      <c r="D46" s="56"/>
      <c r="E46" s="59"/>
      <c r="F46" s="79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34</v>
      </c>
      <c r="B47" s="5"/>
      <c r="C47" s="46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>IF(D47="","",J47*D47)</f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3">
        <v>35</v>
      </c>
      <c r="B48" s="5"/>
      <c r="C48" s="46"/>
      <c r="D48" s="56"/>
      <c r="E48" s="59"/>
      <c r="F48" s="58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36</v>
      </c>
      <c r="B49" s="5"/>
      <c r="C49" s="46"/>
      <c r="D49" s="56"/>
      <c r="E49" s="59"/>
      <c r="F49" s="58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3" t="str">
        <f>IF(G48="","",G48*0.03)</f>
        <v/>
      </c>
      <c r="K49" s="44" t="str">
        <f t="shared" si="12"/>
        <v/>
      </c>
      <c r="L49" s="45" t="str">
        <f t="shared" si="13"/>
        <v/>
      </c>
      <c r="M49" s="43" t="str">
        <f>IF(D49="","",J49*D49)</f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37</v>
      </c>
      <c r="B50" s="5"/>
      <c r="C50" s="46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38</v>
      </c>
      <c r="B51" s="5"/>
      <c r="C51" s="46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39</v>
      </c>
      <c r="B52" s="5"/>
      <c r="C52" s="46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40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41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42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43</v>
      </c>
      <c r="B56" s="5"/>
      <c r="C56" s="46"/>
      <c r="D56" s="56"/>
      <c r="E56" s="57"/>
      <c r="F56" s="7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44</v>
      </c>
      <c r="B57" s="5"/>
      <c r="C57" s="46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45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46</v>
      </c>
      <c r="B59" s="5"/>
      <c r="C59" s="46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47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48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49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>
        <v>50</v>
      </c>
      <c r="B63" s="6">
        <v>45371</v>
      </c>
      <c r="C63" s="50"/>
      <c r="D63" s="60"/>
      <c r="E63" s="61"/>
      <c r="F63" s="62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/>
      <c r="B64" s="92" t="s">
        <v>5</v>
      </c>
      <c r="C64" s="93"/>
      <c r="D64" s="7">
        <f>COUNTIF(D14:D63,1.27)</f>
        <v>6</v>
      </c>
      <c r="E64" s="7">
        <f>COUNTIF(E14:E63,1.5)</f>
        <v>4</v>
      </c>
      <c r="F64" s="8">
        <f>COUNTIF(F14:F63,2)</f>
        <v>4</v>
      </c>
      <c r="G64" s="69">
        <f>M64+G13</f>
        <v>121396.69980775358</v>
      </c>
      <c r="H64" s="70">
        <f>N64+H13</f>
        <v>108837.95287882206</v>
      </c>
      <c r="I64" s="71">
        <f>O64+I13</f>
        <v>115222.86345140799</v>
      </c>
      <c r="J64" s="66" t="s">
        <v>31</v>
      </c>
      <c r="K64" s="67">
        <f>B63-B14</f>
        <v>3551</v>
      </c>
      <c r="L64" s="68" t="s">
        <v>32</v>
      </c>
      <c r="M64" s="80">
        <f>SUM(M14:M63)</f>
        <v>21396.699807753579</v>
      </c>
      <c r="N64" s="81">
        <f>SUM(N14:N63)</f>
        <v>8837.9528788220632</v>
      </c>
      <c r="O64" s="82">
        <f>SUM(O14:O63)</f>
        <v>15222.863451407997</v>
      </c>
    </row>
    <row r="65" spans="1:15" ht="19.5" thickBot="1" x14ac:dyDescent="0.45">
      <c r="A65" s="9"/>
      <c r="B65" s="86" t="s">
        <v>6</v>
      </c>
      <c r="C65" s="87"/>
      <c r="D65" s="7">
        <f>COUNTIF(D14:D63,-1)</f>
        <v>1</v>
      </c>
      <c r="E65" s="7">
        <f>COUNTIF(E14:E63,-1)</f>
        <v>3</v>
      </c>
      <c r="F65" s="8">
        <f>COUNTIF(F14:F63,-1)</f>
        <v>3</v>
      </c>
      <c r="G65" s="84" t="s">
        <v>30</v>
      </c>
      <c r="H65" s="85"/>
      <c r="I65" s="91"/>
      <c r="J65" s="84" t="s">
        <v>33</v>
      </c>
      <c r="K65" s="85"/>
      <c r="L65" s="91"/>
      <c r="M65" s="9"/>
      <c r="N65" s="3"/>
      <c r="O65" s="4"/>
    </row>
    <row r="66" spans="1:15" ht="19.5" thickBot="1" x14ac:dyDescent="0.45">
      <c r="A66" s="9"/>
      <c r="B66" s="86" t="s">
        <v>34</v>
      </c>
      <c r="C66" s="87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5">
        <f>G64/G13</f>
        <v>1.2139669980775358</v>
      </c>
      <c r="H66" s="76">
        <f t="shared" ref="H66" si="21">H64/H13</f>
        <v>1.0883795287882205</v>
      </c>
      <c r="I66" s="77">
        <f>I64/I13</f>
        <v>1.15222863451408</v>
      </c>
      <c r="J66" s="64">
        <f>(G66-100%)*30/K64</f>
        <v>1.8076626140034005E-3</v>
      </c>
      <c r="K66" s="64">
        <f>(H66-100%)*30/K64</f>
        <v>7.4665893090583384E-4</v>
      </c>
      <c r="L66" s="65">
        <f>(I66-100%)*30/K64</f>
        <v>1.2860768897275132E-3</v>
      </c>
      <c r="M66" s="10"/>
      <c r="N66" s="2"/>
      <c r="O66" s="11"/>
    </row>
    <row r="67" spans="1:15" ht="19.5" thickBot="1" x14ac:dyDescent="0.45">
      <c r="A67" s="3"/>
      <c r="B67" s="84" t="s">
        <v>4</v>
      </c>
      <c r="C67" s="85"/>
      <c r="D67" s="78">
        <f t="shared" ref="D67:E67" si="22">D64/(D64+D65+D66)</f>
        <v>0.8571428571428571</v>
      </c>
      <c r="E67" s="73">
        <f t="shared" si="22"/>
        <v>0.5714285714285714</v>
      </c>
      <c r="F67" s="74">
        <f>F64/(F64+F65+F66)</f>
        <v>0.5714285714285714</v>
      </c>
    </row>
    <row r="69" spans="1:15" x14ac:dyDescent="0.4">
      <c r="D69" s="72"/>
      <c r="E69" s="72"/>
      <c r="F69" s="72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26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1" t="s">
        <v>27</v>
      </c>
    </row>
    <row r="12" spans="1:10" x14ac:dyDescent="0.4">
      <c r="A12" s="96" t="s">
        <v>45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1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C7" sqref="C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35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 t="s">
        <v>41</v>
      </c>
      <c r="C6" s="37"/>
      <c r="D6" s="38">
        <v>45364</v>
      </c>
      <c r="E6" s="37"/>
      <c r="F6" s="38">
        <v>45364</v>
      </c>
      <c r="G6" s="37"/>
      <c r="H6" s="38">
        <v>45365</v>
      </c>
    </row>
    <row r="7" spans="1:8" x14ac:dyDescent="0.4">
      <c r="A7" s="37" t="s">
        <v>21</v>
      </c>
      <c r="B7" s="37" t="s">
        <v>43</v>
      </c>
      <c r="C7" s="37"/>
      <c r="D7" s="38"/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2024-03-20T11:24:18Z</dcterms:modified>
</cp:coreProperties>
</file>