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K:\FXトレード20240221\CMA　株式会社　チャーマスター\ＣMA受講\入学後\カリキュラム一覧\⑥過去検証を進めよう\検証データ\EB（エンゴルフィンバー）\"/>
    </mc:Choice>
  </mc:AlternateContent>
  <bookViews>
    <workbookView xWindow="-120" yWindow="-120" windowWidth="29040" windowHeight="15840"/>
  </bookViews>
  <sheets>
    <sheet name="検証シート" sheetId="1" r:id="rId1"/>
    <sheet name="画像" sheetId="6" r:id="rId2"/>
    <sheet name="気づき" sheetId="5" r:id="rId3"/>
    <sheet name="検証終了通貨" sheetId="2" r:id="rId4"/>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67" i="1" l="1"/>
  <c r="K67" i="1"/>
  <c r="L67" i="1"/>
  <c r="O67" i="1" s="1"/>
  <c r="I67" i="1" s="1"/>
  <c r="M67" i="1"/>
  <c r="G67" i="1" s="1"/>
  <c r="N67" i="1"/>
  <c r="H67" i="1" s="1"/>
  <c r="G79" i="1"/>
  <c r="J80" i="1" s="1"/>
  <c r="H79" i="1"/>
  <c r="K80" i="1" s="1"/>
  <c r="I79" i="1"/>
  <c r="L80" i="1" s="1"/>
  <c r="M79" i="1"/>
  <c r="N79" i="1"/>
  <c r="O79" i="1"/>
  <c r="G80" i="1"/>
  <c r="J81" i="1" s="1"/>
  <c r="H80" i="1"/>
  <c r="K81" i="1" s="1"/>
  <c r="I80" i="1"/>
  <c r="L81" i="1" s="1"/>
  <c r="M80" i="1"/>
  <c r="N80" i="1"/>
  <c r="O80" i="1"/>
  <c r="G81" i="1"/>
  <c r="H81" i="1"/>
  <c r="I81" i="1"/>
  <c r="M81" i="1"/>
  <c r="N81" i="1"/>
  <c r="O81" i="1"/>
  <c r="H68" i="1" l="1"/>
  <c r="K68" i="1"/>
  <c r="N68" i="1" s="1"/>
  <c r="J68" i="1"/>
  <c r="M68" i="1" s="1"/>
  <c r="G68" i="1" s="1"/>
  <c r="L68" i="1"/>
  <c r="O68" i="1" s="1"/>
  <c r="I68" i="1" s="1"/>
  <c r="I69" i="1" l="1"/>
  <c r="L69" i="1"/>
  <c r="O69" i="1" s="1"/>
  <c r="J69" i="1"/>
  <c r="M69" i="1" s="1"/>
  <c r="G69" i="1" s="1"/>
  <c r="K69" i="1"/>
  <c r="N69" i="1" s="1"/>
  <c r="H69" i="1" s="1"/>
  <c r="H70" i="1" l="1"/>
  <c r="K70" i="1"/>
  <c r="N70" i="1" s="1"/>
  <c r="J70" i="1"/>
  <c r="M70" i="1" s="1"/>
  <c r="G70" i="1" s="1"/>
  <c r="L70" i="1"/>
  <c r="O70" i="1" s="1"/>
  <c r="I70" i="1"/>
  <c r="G71" i="1" l="1"/>
  <c r="J71" i="1"/>
  <c r="M71" i="1" s="1"/>
  <c r="L71" i="1"/>
  <c r="O71" i="1" s="1"/>
  <c r="I71" i="1" s="1"/>
  <c r="K71" i="1"/>
  <c r="N71" i="1" s="1"/>
  <c r="H71" i="1" s="1"/>
  <c r="K72" i="1" l="1"/>
  <c r="N72" i="1" s="1"/>
  <c r="H72" i="1" s="1"/>
  <c r="L72" i="1"/>
  <c r="O72" i="1" s="1"/>
  <c r="I72" i="1" s="1"/>
  <c r="J72" i="1"/>
  <c r="M72" i="1" s="1"/>
  <c r="G72" i="1" s="1"/>
  <c r="K73" i="1" l="1"/>
  <c r="N73" i="1" s="1"/>
  <c r="H73" i="1"/>
  <c r="J73" i="1"/>
  <c r="M73" i="1" s="1"/>
  <c r="G73" i="1" s="1"/>
  <c r="L73" i="1"/>
  <c r="O73" i="1" s="1"/>
  <c r="I73" i="1" s="1"/>
  <c r="L74" i="1" l="1"/>
  <c r="O74" i="1" s="1"/>
  <c r="I74" i="1" s="1"/>
  <c r="J74" i="1"/>
  <c r="M74" i="1" s="1"/>
  <c r="G74" i="1"/>
  <c r="K74" i="1"/>
  <c r="N74" i="1" s="1"/>
  <c r="H74" i="1" s="1"/>
  <c r="I75" i="1" l="1"/>
  <c r="L75" i="1"/>
  <c r="O75" i="1" s="1"/>
  <c r="K75" i="1"/>
  <c r="N75" i="1" s="1"/>
  <c r="H75" i="1" s="1"/>
  <c r="J75" i="1"/>
  <c r="M75" i="1" s="1"/>
  <c r="G75" i="1" s="1"/>
  <c r="J76" i="1" l="1"/>
  <c r="M76" i="1" s="1"/>
  <c r="G76" i="1" s="1"/>
  <c r="K76" i="1"/>
  <c r="N76" i="1" s="1"/>
  <c r="H76" i="1" s="1"/>
  <c r="L76" i="1"/>
  <c r="O76" i="1" s="1"/>
  <c r="I76" i="1" s="1"/>
  <c r="L77" i="1" l="1"/>
  <c r="O77" i="1" s="1"/>
  <c r="I77" i="1" s="1"/>
  <c r="K77" i="1"/>
  <c r="N77" i="1" s="1"/>
  <c r="H77" i="1"/>
  <c r="J77" i="1"/>
  <c r="M77" i="1" s="1"/>
  <c r="G77" i="1" s="1"/>
  <c r="L78" i="1" l="1"/>
  <c r="O78" i="1" s="1"/>
  <c r="I78" i="1"/>
  <c r="L79" i="1" s="1"/>
  <c r="J78" i="1"/>
  <c r="M78" i="1" s="1"/>
  <c r="G78" i="1" s="1"/>
  <c r="J79" i="1" s="1"/>
  <c r="K78" i="1"/>
  <c r="N78" i="1" s="1"/>
  <c r="H78" i="1" s="1"/>
  <c r="K79" i="1" s="1"/>
  <c r="F82" i="1" l="1"/>
  <c r="D82" i="1"/>
  <c r="D84" i="1" l="1"/>
  <c r="E84" i="1"/>
  <c r="F84" i="1"/>
  <c r="K82" i="1"/>
  <c r="E82" i="1"/>
  <c r="I14" i="1" l="1"/>
  <c r="H14" i="1"/>
  <c r="G14" i="1"/>
  <c r="F83" i="1"/>
  <c r="F85" i="1" s="1"/>
  <c r="E83" i="1"/>
  <c r="E85" i="1" s="1"/>
  <c r="D83" i="1"/>
  <c r="D85" i="1" s="1"/>
  <c r="J15" i="1" l="1"/>
  <c r="M15" i="1" s="1"/>
  <c r="K15" i="1"/>
  <c r="N15" i="1" s="1"/>
  <c r="L15" i="1"/>
  <c r="O15" i="1" s="1"/>
  <c r="G15" i="1" l="1"/>
  <c r="J16" i="1" s="1"/>
  <c r="M16" i="1" s="1"/>
  <c r="I15" i="1"/>
  <c r="L16" i="1" s="1"/>
  <c r="O16" i="1" s="1"/>
  <c r="H15" i="1"/>
  <c r="K16" i="1" s="1"/>
  <c r="N16" i="1" s="1"/>
  <c r="H16" i="1" s="1"/>
  <c r="G16" i="1" l="1"/>
  <c r="J17" i="1" s="1"/>
  <c r="M17" i="1" s="1"/>
  <c r="I16" i="1"/>
  <c r="L17" i="1" l="1"/>
  <c r="O17" i="1" s="1"/>
  <c r="G17" i="1"/>
  <c r="K17" i="1"/>
  <c r="N17" i="1" s="1"/>
  <c r="H17" i="1" l="1"/>
  <c r="K18" i="1" s="1"/>
  <c r="N18" i="1" s="1"/>
  <c r="H18" i="1" s="1"/>
  <c r="I17" i="1"/>
  <c r="L18" i="1" s="1"/>
  <c r="O18" i="1" s="1"/>
  <c r="I18" i="1" s="1"/>
  <c r="J18" i="1"/>
  <c r="M18" i="1" s="1"/>
  <c r="G18" i="1" l="1"/>
  <c r="L19" i="1"/>
  <c r="O19" i="1" s="1"/>
  <c r="I19" i="1" s="1"/>
  <c r="K19" i="1"/>
  <c r="N19" i="1" s="1"/>
  <c r="L20" i="1" l="1"/>
  <c r="O20" i="1" s="1"/>
  <c r="I20" i="1" s="1"/>
  <c r="J19" i="1"/>
  <c r="M19" i="1" s="1"/>
  <c r="H19" i="1"/>
  <c r="G19" i="1" l="1"/>
  <c r="J20" i="1" s="1"/>
  <c r="M20" i="1" s="1"/>
  <c r="G20" i="1" s="1"/>
  <c r="L21" i="1"/>
  <c r="O21" i="1" s="1"/>
  <c r="I21" i="1" s="1"/>
  <c r="K20" i="1"/>
  <c r="N20" i="1" s="1"/>
  <c r="H20" i="1" l="1"/>
  <c r="K21" i="1" s="1"/>
  <c r="N21" i="1" s="1"/>
  <c r="H21" i="1" s="1"/>
  <c r="L22" i="1"/>
  <c r="O22" i="1" s="1"/>
  <c r="I22" i="1" s="1"/>
  <c r="J21" i="1"/>
  <c r="M21" i="1" s="1"/>
  <c r="G21" i="1" s="1"/>
  <c r="J22" i="1" l="1"/>
  <c r="M22" i="1" s="1"/>
  <c r="G22" i="1" s="1"/>
  <c r="K22" i="1"/>
  <c r="N22" i="1" s="1"/>
  <c r="H22" i="1" s="1"/>
  <c r="L23" i="1"/>
  <c r="O23" i="1" s="1"/>
  <c r="I23" i="1" s="1"/>
  <c r="L24" i="1" s="1"/>
  <c r="O24" i="1" s="1"/>
  <c r="I24" i="1" s="1"/>
  <c r="L25" i="1" s="1"/>
  <c r="O25" i="1" s="1"/>
  <c r="I25" i="1" s="1"/>
  <c r="L26" i="1" l="1"/>
  <c r="O26" i="1" s="1"/>
  <c r="I26" i="1" s="1"/>
  <c r="L27" i="1" s="1"/>
  <c r="O27" i="1" s="1"/>
  <c r="I27" i="1" s="1"/>
  <c r="L28" i="1" s="1"/>
  <c r="O28" i="1" s="1"/>
  <c r="I28" i="1" s="1"/>
  <c r="K23" i="1"/>
  <c r="N23" i="1" s="1"/>
  <c r="H23" i="1" s="1"/>
  <c r="K24" i="1" s="1"/>
  <c r="N24" i="1" s="1"/>
  <c r="H24" i="1" s="1"/>
  <c r="K25" i="1" s="1"/>
  <c r="N25" i="1" s="1"/>
  <c r="H25" i="1" s="1"/>
  <c r="K26" i="1" s="1"/>
  <c r="N26" i="1" s="1"/>
  <c r="H26" i="1" s="1"/>
  <c r="K27" i="1" s="1"/>
  <c r="N27" i="1" s="1"/>
  <c r="H27" i="1" s="1"/>
  <c r="J23" i="1"/>
  <c r="M23" i="1" s="1"/>
  <c r="G23" i="1" s="1"/>
  <c r="J24" i="1" s="1"/>
  <c r="M24" i="1" s="1"/>
  <c r="G24" i="1" s="1"/>
  <c r="J25" i="1" s="1"/>
  <c r="M25" i="1" s="1"/>
  <c r="G25" i="1" s="1"/>
  <c r="J26" i="1" s="1"/>
  <c r="M26" i="1" s="1"/>
  <c r="G26" i="1" s="1"/>
  <c r="K28" i="1" l="1"/>
  <c r="N28" i="1" s="1"/>
  <c r="H28" i="1" s="1"/>
  <c r="J27" i="1"/>
  <c r="M27" i="1" s="1"/>
  <c r="G27" i="1"/>
  <c r="L29" i="1"/>
  <c r="O29" i="1" s="1"/>
  <c r="I29" i="1" s="1"/>
  <c r="J28" i="1" l="1"/>
  <c r="M28" i="1" s="1"/>
  <c r="G28" i="1"/>
  <c r="J29" i="1" s="1"/>
  <c r="M29" i="1" s="1"/>
  <c r="G29" i="1" s="1"/>
  <c r="K29" i="1"/>
  <c r="N29" i="1" s="1"/>
  <c r="H29" i="1" s="1"/>
  <c r="L30" i="1"/>
  <c r="O30" i="1" s="1"/>
  <c r="I30" i="1" s="1"/>
  <c r="L31" i="1" l="1"/>
  <c r="O31" i="1" s="1"/>
  <c r="I31" i="1" s="1"/>
  <c r="K30" i="1"/>
  <c r="N30" i="1" s="1"/>
  <c r="H30" i="1" s="1"/>
  <c r="J30" i="1"/>
  <c r="M30" i="1" s="1"/>
  <c r="G30" i="1" s="1"/>
  <c r="J31" i="1" l="1"/>
  <c r="M31" i="1" s="1"/>
  <c r="G31" i="1" s="1"/>
  <c r="K31" i="1"/>
  <c r="N31" i="1" s="1"/>
  <c r="H31" i="1" s="1"/>
  <c r="L32" i="1"/>
  <c r="O32" i="1" s="1"/>
  <c r="I32" i="1" s="1"/>
  <c r="L33" i="1" l="1"/>
  <c r="O33" i="1" s="1"/>
  <c r="I33" i="1" s="1"/>
  <c r="K32" i="1"/>
  <c r="N32" i="1" s="1"/>
  <c r="H32" i="1" s="1"/>
  <c r="J32" i="1"/>
  <c r="M32" i="1" s="1"/>
  <c r="G32" i="1" s="1"/>
  <c r="J33" i="1" l="1"/>
  <c r="M33" i="1" s="1"/>
  <c r="G33" i="1" s="1"/>
  <c r="K33" i="1"/>
  <c r="N33" i="1" s="1"/>
  <c r="H33" i="1" s="1"/>
  <c r="L34" i="1"/>
  <c r="O34" i="1" s="1"/>
  <c r="I34" i="1" s="1"/>
  <c r="L35" i="1" l="1"/>
  <c r="O35" i="1" s="1"/>
  <c r="I35" i="1" s="1"/>
  <c r="K34" i="1"/>
  <c r="N34" i="1" s="1"/>
  <c r="H34" i="1" s="1"/>
  <c r="J34" i="1"/>
  <c r="M34" i="1" s="1"/>
  <c r="G34" i="1" s="1"/>
  <c r="J35" i="1" l="1"/>
  <c r="M35" i="1" s="1"/>
  <c r="G35" i="1" s="1"/>
  <c r="K35" i="1"/>
  <c r="N35" i="1" s="1"/>
  <c r="H35" i="1" s="1"/>
  <c r="L36" i="1"/>
  <c r="O36" i="1" s="1"/>
  <c r="I36" i="1" s="1"/>
  <c r="L37" i="1" l="1"/>
  <c r="O37" i="1" s="1"/>
  <c r="I37" i="1" s="1"/>
  <c r="K36" i="1"/>
  <c r="N36" i="1" s="1"/>
  <c r="H36" i="1" s="1"/>
  <c r="J36" i="1"/>
  <c r="M36" i="1" s="1"/>
  <c r="G36" i="1" s="1"/>
  <c r="J37" i="1" l="1"/>
  <c r="M37" i="1" s="1"/>
  <c r="G37" i="1" s="1"/>
  <c r="K37" i="1"/>
  <c r="N37" i="1" s="1"/>
  <c r="H37" i="1" s="1"/>
  <c r="L38" i="1"/>
  <c r="O38" i="1" s="1"/>
  <c r="I38" i="1" s="1"/>
  <c r="L39" i="1" l="1"/>
  <c r="O39" i="1" s="1"/>
  <c r="I39" i="1" s="1"/>
  <c r="K38" i="1"/>
  <c r="N38" i="1" s="1"/>
  <c r="H38" i="1" s="1"/>
  <c r="J38" i="1"/>
  <c r="M38" i="1" s="1"/>
  <c r="G38" i="1" s="1"/>
  <c r="J39" i="1" l="1"/>
  <c r="M39" i="1" s="1"/>
  <c r="G39" i="1" s="1"/>
  <c r="K39" i="1"/>
  <c r="N39" i="1" s="1"/>
  <c r="H39" i="1" s="1"/>
  <c r="L40" i="1"/>
  <c r="O40" i="1" s="1"/>
  <c r="I40" i="1" s="1"/>
  <c r="L41" i="1" l="1"/>
  <c r="O41" i="1" s="1"/>
  <c r="I41" i="1" s="1"/>
  <c r="K40" i="1"/>
  <c r="N40" i="1" s="1"/>
  <c r="H40" i="1" s="1"/>
  <c r="J40" i="1"/>
  <c r="M40" i="1" s="1"/>
  <c r="G40" i="1" s="1"/>
  <c r="J41" i="1" l="1"/>
  <c r="M41" i="1" s="1"/>
  <c r="G41" i="1" s="1"/>
  <c r="K41" i="1"/>
  <c r="N41" i="1" s="1"/>
  <c r="H41" i="1" s="1"/>
  <c r="L42" i="1"/>
  <c r="O42" i="1" s="1"/>
  <c r="I42" i="1" s="1"/>
  <c r="L43" i="1" l="1"/>
  <c r="O43" i="1" s="1"/>
  <c r="I43" i="1" s="1"/>
  <c r="K42" i="1"/>
  <c r="N42" i="1" s="1"/>
  <c r="H42" i="1" s="1"/>
  <c r="J42" i="1"/>
  <c r="M42" i="1" s="1"/>
  <c r="G42" i="1" s="1"/>
  <c r="J43" i="1" l="1"/>
  <c r="M43" i="1" s="1"/>
  <c r="G43" i="1" s="1"/>
  <c r="K43" i="1"/>
  <c r="N43" i="1" s="1"/>
  <c r="H43" i="1" s="1"/>
  <c r="L44" i="1"/>
  <c r="O44" i="1" s="1"/>
  <c r="I44" i="1" s="1"/>
  <c r="L45" i="1" l="1"/>
  <c r="O45" i="1" s="1"/>
  <c r="I45" i="1" s="1"/>
  <c r="K44" i="1"/>
  <c r="N44" i="1" s="1"/>
  <c r="H44" i="1" s="1"/>
  <c r="J44" i="1"/>
  <c r="M44" i="1" s="1"/>
  <c r="G44" i="1" s="1"/>
  <c r="J45" i="1" l="1"/>
  <c r="M45" i="1" s="1"/>
  <c r="G45" i="1" s="1"/>
  <c r="K45" i="1"/>
  <c r="N45" i="1" s="1"/>
  <c r="H45" i="1" s="1"/>
  <c r="L46" i="1"/>
  <c r="O46" i="1" s="1"/>
  <c r="I46" i="1" s="1"/>
  <c r="L47" i="1" l="1"/>
  <c r="O47" i="1" s="1"/>
  <c r="I47" i="1" s="1"/>
  <c r="L48" i="1" s="1"/>
  <c r="O48" i="1" s="1"/>
  <c r="I48" i="1" s="1"/>
  <c r="L49" i="1" s="1"/>
  <c r="O49" i="1" s="1"/>
  <c r="I49" i="1" s="1"/>
  <c r="K46" i="1"/>
  <c r="N46" i="1" s="1"/>
  <c r="H46" i="1" s="1"/>
  <c r="J46" i="1"/>
  <c r="M46" i="1" s="1"/>
  <c r="G46" i="1" s="1"/>
  <c r="K47" i="1" l="1"/>
  <c r="N47" i="1" s="1"/>
  <c r="H47" i="1" s="1"/>
  <c r="K48" i="1" s="1"/>
  <c r="N48" i="1" s="1"/>
  <c r="H48" i="1" s="1"/>
  <c r="J47" i="1"/>
  <c r="M47" i="1" s="1"/>
  <c r="G47" i="1" s="1"/>
  <c r="L50" i="1"/>
  <c r="O50" i="1" s="1"/>
  <c r="I50" i="1" s="1"/>
  <c r="J48" i="1" l="1"/>
  <c r="M48" i="1" s="1"/>
  <c r="G48" i="1" s="1"/>
  <c r="K49" i="1"/>
  <c r="N49" i="1" s="1"/>
  <c r="H49" i="1" s="1"/>
  <c r="K50" i="1" s="1"/>
  <c r="N50" i="1" s="1"/>
  <c r="H50" i="1" s="1"/>
  <c r="L51" i="1"/>
  <c r="O51" i="1" s="1"/>
  <c r="I51" i="1" s="1"/>
  <c r="J49" i="1" l="1"/>
  <c r="M49" i="1" s="1"/>
  <c r="G49" i="1" s="1"/>
  <c r="K51" i="1"/>
  <c r="N51" i="1" s="1"/>
  <c r="H51" i="1" s="1"/>
  <c r="K52" i="1" s="1"/>
  <c r="N52" i="1" s="1"/>
  <c r="H52" i="1" s="1"/>
  <c r="L52" i="1"/>
  <c r="O52" i="1" s="1"/>
  <c r="I52" i="1" s="1"/>
  <c r="J50" i="1" l="1"/>
  <c r="M50" i="1" s="1"/>
  <c r="G50" i="1" s="1"/>
  <c r="K53" i="1"/>
  <c r="N53" i="1" s="1"/>
  <c r="H53" i="1" s="1"/>
  <c r="L53" i="1"/>
  <c r="O53" i="1" s="1"/>
  <c r="I53" i="1" s="1"/>
  <c r="J51" i="1" l="1"/>
  <c r="M51" i="1" s="1"/>
  <c r="G51" i="1" s="1"/>
  <c r="K54" i="1"/>
  <c r="N54" i="1" s="1"/>
  <c r="H54" i="1" s="1"/>
  <c r="L54" i="1"/>
  <c r="O54" i="1" s="1"/>
  <c r="I54" i="1" s="1"/>
  <c r="J52" i="1" l="1"/>
  <c r="M52" i="1" s="1"/>
  <c r="G52" i="1" s="1"/>
  <c r="K55" i="1"/>
  <c r="N55" i="1" s="1"/>
  <c r="H55" i="1" s="1"/>
  <c r="L55" i="1"/>
  <c r="O55" i="1" s="1"/>
  <c r="I55" i="1" s="1"/>
  <c r="J53" i="1" l="1"/>
  <c r="M53" i="1" s="1"/>
  <c r="G53" i="1" s="1"/>
  <c r="K56" i="1"/>
  <c r="N56" i="1" s="1"/>
  <c r="H56" i="1" s="1"/>
  <c r="L56" i="1"/>
  <c r="O56" i="1" s="1"/>
  <c r="I56" i="1" s="1"/>
  <c r="J54" i="1" l="1"/>
  <c r="M54" i="1" s="1"/>
  <c r="G54" i="1" s="1"/>
  <c r="K57" i="1"/>
  <c r="N57" i="1" s="1"/>
  <c r="H57" i="1" s="1"/>
  <c r="L57" i="1"/>
  <c r="O57" i="1" s="1"/>
  <c r="I57" i="1" s="1"/>
  <c r="J55" i="1" l="1"/>
  <c r="M55" i="1" s="1"/>
  <c r="G55" i="1" s="1"/>
  <c r="K58" i="1"/>
  <c r="N58" i="1" s="1"/>
  <c r="H58" i="1" s="1"/>
  <c r="L58" i="1"/>
  <c r="O58" i="1" s="1"/>
  <c r="I58" i="1" s="1"/>
  <c r="J56" i="1" l="1"/>
  <c r="M56" i="1" s="1"/>
  <c r="G56" i="1" s="1"/>
  <c r="K59" i="1"/>
  <c r="N59" i="1" s="1"/>
  <c r="H59" i="1" s="1"/>
  <c r="L59" i="1"/>
  <c r="O59" i="1" s="1"/>
  <c r="I59" i="1" s="1"/>
  <c r="J57" i="1" l="1"/>
  <c r="M57" i="1" s="1"/>
  <c r="G57" i="1" s="1"/>
  <c r="K60" i="1"/>
  <c r="N60" i="1" s="1"/>
  <c r="H60" i="1" s="1"/>
  <c r="L60" i="1"/>
  <c r="O60" i="1" s="1"/>
  <c r="I60" i="1" s="1"/>
  <c r="J58" i="1" l="1"/>
  <c r="M58" i="1" s="1"/>
  <c r="G58" i="1" s="1"/>
  <c r="K61" i="1"/>
  <c r="N61" i="1" s="1"/>
  <c r="H61" i="1" s="1"/>
  <c r="K62" i="1" s="1"/>
  <c r="N62" i="1" s="1"/>
  <c r="H62" i="1" s="1"/>
  <c r="K63" i="1" s="1"/>
  <c r="N63" i="1" s="1"/>
  <c r="H63" i="1" s="1"/>
  <c r="K64" i="1" s="1"/>
  <c r="N64" i="1" s="1"/>
  <c r="H64" i="1" s="1"/>
  <c r="L61" i="1"/>
  <c r="O61" i="1" s="1"/>
  <c r="I61" i="1" s="1"/>
  <c r="L62" i="1" s="1"/>
  <c r="O62" i="1" s="1"/>
  <c r="I62" i="1" s="1"/>
  <c r="L63" i="1" l="1"/>
  <c r="O63" i="1" s="1"/>
  <c r="I63" i="1" s="1"/>
  <c r="L64" i="1" s="1"/>
  <c r="O64" i="1" s="1"/>
  <c r="I64" i="1" s="1"/>
  <c r="K65" i="1"/>
  <c r="N65" i="1" s="1"/>
  <c r="H65" i="1"/>
  <c r="J59" i="1"/>
  <c r="M59" i="1" s="1"/>
  <c r="G59" i="1" s="1"/>
  <c r="K66" i="1" l="1"/>
  <c r="N66" i="1" s="1"/>
  <c r="H66" i="1"/>
  <c r="L65" i="1"/>
  <c r="O65" i="1" s="1"/>
  <c r="I65" i="1" s="1"/>
  <c r="J60" i="1"/>
  <c r="M60" i="1" s="1"/>
  <c r="G60" i="1" s="1"/>
  <c r="L66" i="1" l="1"/>
  <c r="O66" i="1" s="1"/>
  <c r="I66" i="1" s="1"/>
  <c r="N82" i="1"/>
  <c r="H82" i="1" s="1"/>
  <c r="O82" i="1"/>
  <c r="I82" i="1" s="1"/>
  <c r="I84" i="1" s="1"/>
  <c r="J61" i="1"/>
  <c r="M61" i="1" s="1"/>
  <c r="G61" i="1" s="1"/>
  <c r="J62" i="1" s="1"/>
  <c r="M62" i="1" s="1"/>
  <c r="G62" i="1" s="1"/>
  <c r="J63" i="1" s="1"/>
  <c r="M63" i="1" s="1"/>
  <c r="G63" i="1" s="1"/>
  <c r="J64" i="1" s="1"/>
  <c r="M64" i="1" s="1"/>
  <c r="G64" i="1" s="1"/>
  <c r="J65" i="1" l="1"/>
  <c r="M65" i="1" s="1"/>
  <c r="G65" i="1"/>
  <c r="H84" i="1"/>
  <c r="K84" i="1" s="1"/>
  <c r="L84" i="1"/>
  <c r="J66" i="1" l="1"/>
  <c r="M66" i="1" s="1"/>
  <c r="G66" i="1"/>
  <c r="M82" i="1"/>
  <c r="G82" i="1" s="1"/>
  <c r="G84" i="1" s="1"/>
  <c r="J84" i="1" s="1"/>
</calcChain>
</file>

<file path=xl/sharedStrings.xml><?xml version="1.0" encoding="utf-8"?>
<sst xmlns="http://schemas.openxmlformats.org/spreadsheetml/2006/main" count="58" uniqueCount="47">
  <si>
    <t>No.</t>
    <phoneticPr fontId="1"/>
  </si>
  <si>
    <t>エントリー</t>
    <phoneticPr fontId="1"/>
  </si>
  <si>
    <t>日付</t>
    <rPh sb="0" eb="2">
      <t>ヒヅケ</t>
    </rPh>
    <phoneticPr fontId="1"/>
  </si>
  <si>
    <t>残金（円)</t>
    <rPh sb="0" eb="2">
      <t>ザンキン</t>
    </rPh>
    <rPh sb="3" eb="4">
      <t>エン</t>
    </rPh>
    <phoneticPr fontId="1"/>
  </si>
  <si>
    <t>勝率</t>
    <rPh sb="0" eb="2">
      <t>ショウリツ</t>
    </rPh>
    <phoneticPr fontId="1"/>
  </si>
  <si>
    <t>勝数</t>
    <rPh sb="0" eb="1">
      <t>カ</t>
    </rPh>
    <rPh sb="1" eb="2">
      <t>スウ</t>
    </rPh>
    <phoneticPr fontId="1"/>
  </si>
  <si>
    <t>負数</t>
    <rPh sb="0" eb="1">
      <t>マ</t>
    </rPh>
    <rPh sb="1" eb="2">
      <t>スウ</t>
    </rPh>
    <phoneticPr fontId="1"/>
  </si>
  <si>
    <t>通貨ペア</t>
    <rPh sb="0" eb="2">
      <t>ツウカ</t>
    </rPh>
    <phoneticPr fontId="1"/>
  </si>
  <si>
    <t>時間足</t>
    <rPh sb="0" eb="2">
      <t>ジカン</t>
    </rPh>
    <rPh sb="2" eb="3">
      <t>アシ</t>
    </rPh>
    <phoneticPr fontId="1"/>
  </si>
  <si>
    <t>当初</t>
    <rPh sb="0" eb="2">
      <t>トウショ</t>
    </rPh>
    <phoneticPr fontId="1"/>
  </si>
  <si>
    <t>当初資金</t>
    <rPh sb="0" eb="2">
      <t>トウショ</t>
    </rPh>
    <rPh sb="2" eb="4">
      <t>シキン</t>
    </rPh>
    <phoneticPr fontId="1"/>
  </si>
  <si>
    <t>エントリー理由</t>
    <rPh sb="5" eb="7">
      <t>リユウ</t>
    </rPh>
    <phoneticPr fontId="1"/>
  </si>
  <si>
    <t>決済理由</t>
    <rPh sb="0" eb="2">
      <t>ケッサイ</t>
    </rPh>
    <rPh sb="2" eb="4">
      <t>リユウ</t>
    </rPh>
    <phoneticPr fontId="1"/>
  </si>
  <si>
    <t>検証終了通貨</t>
    <rPh sb="0" eb="2">
      <t>ケンショウ</t>
    </rPh>
    <rPh sb="2" eb="4">
      <t>シュウリョウ</t>
    </rPh>
    <rPh sb="4" eb="6">
      <t>ツウカ</t>
    </rPh>
    <phoneticPr fontId="5"/>
  </si>
  <si>
    <t>ルール</t>
    <phoneticPr fontId="5"/>
  </si>
  <si>
    <t>通貨ペア</t>
    <rPh sb="0" eb="2">
      <t>ツウカ</t>
    </rPh>
    <phoneticPr fontId="5"/>
  </si>
  <si>
    <t>日足</t>
    <rPh sb="0" eb="2">
      <t>ヒアシ</t>
    </rPh>
    <phoneticPr fontId="5"/>
  </si>
  <si>
    <t>終了日</t>
    <rPh sb="0" eb="3">
      <t>シュウリョウビ</t>
    </rPh>
    <phoneticPr fontId="5"/>
  </si>
  <si>
    <t>4Ｈ足</t>
    <rPh sb="2" eb="3">
      <t>アシ</t>
    </rPh>
    <phoneticPr fontId="5"/>
  </si>
  <si>
    <t>１Ｈ足</t>
    <rPh sb="2" eb="3">
      <t>アシ</t>
    </rPh>
    <phoneticPr fontId="5"/>
  </si>
  <si>
    <t>PB</t>
    <phoneticPr fontId="5"/>
  </si>
  <si>
    <t>EUR/USD</t>
    <phoneticPr fontId="5"/>
  </si>
  <si>
    <t>損失上限（リスク3%）</t>
    <rPh sb="0" eb="2">
      <t>ソンシツ</t>
    </rPh>
    <rPh sb="2" eb="4">
      <t>ジョウゲン</t>
    </rPh>
    <phoneticPr fontId="1"/>
  </si>
  <si>
    <t>損益額</t>
    <rPh sb="0" eb="2">
      <t>ソンエキ</t>
    </rPh>
    <rPh sb="2" eb="3">
      <t>ガク</t>
    </rPh>
    <phoneticPr fontId="1"/>
  </si>
  <si>
    <r>
      <rPr>
        <b/>
        <sz val="11"/>
        <color theme="1"/>
        <rFont val="游ゴシック"/>
        <family val="3"/>
        <charset val="128"/>
        <scheme val="minor"/>
      </rPr>
      <t>決済</t>
    </r>
    <r>
      <rPr>
        <b/>
        <sz val="9"/>
        <color theme="1"/>
        <rFont val="游ゴシック"/>
        <family val="3"/>
        <charset val="128"/>
        <scheme val="minor"/>
      </rPr>
      <t>(利確:1.27~2, 損切:-1,引分:0)</t>
    </r>
    <rPh sb="0" eb="2">
      <t>ケッサイ</t>
    </rPh>
    <rPh sb="3" eb="4">
      <t>リ</t>
    </rPh>
    <rPh sb="4" eb="5">
      <t>カク</t>
    </rPh>
    <rPh sb="14" eb="16">
      <t>ソンギリ</t>
    </rPh>
    <rPh sb="20" eb="22">
      <t>ヒキワケ</t>
    </rPh>
    <phoneticPr fontId="1"/>
  </si>
  <si>
    <t>気付き　質問</t>
  </si>
  <si>
    <t>感想</t>
  </si>
  <si>
    <t>今後</t>
  </si>
  <si>
    <t>買い1／売り2</t>
    <rPh sb="0" eb="1">
      <t>カ</t>
    </rPh>
    <rPh sb="4" eb="5">
      <t>ウ</t>
    </rPh>
    <phoneticPr fontId="1"/>
  </si>
  <si>
    <t>利益率</t>
    <rPh sb="0" eb="2">
      <t>リエキ</t>
    </rPh>
    <rPh sb="2" eb="3">
      <t>リツ</t>
    </rPh>
    <phoneticPr fontId="1"/>
  </si>
  <si>
    <t>期間</t>
    <rPh sb="0" eb="2">
      <t>キカン</t>
    </rPh>
    <phoneticPr fontId="1"/>
  </si>
  <si>
    <t>日</t>
    <rPh sb="0" eb="1">
      <t>ヒ</t>
    </rPh>
    <phoneticPr fontId="1"/>
  </si>
  <si>
    <t>月利</t>
    <rPh sb="0" eb="2">
      <t>ゲツリ</t>
    </rPh>
    <phoneticPr fontId="1"/>
  </si>
  <si>
    <t>引分</t>
    <rPh sb="0" eb="2">
      <t>ヒキワケ</t>
    </rPh>
    <phoneticPr fontId="1"/>
  </si>
  <si>
    <t>GBP/USD</t>
    <phoneticPr fontId="1"/>
  </si>
  <si>
    <t>トレンドフォロー（ダウ理論）</t>
    <rPh sb="11" eb="13">
      <t>リロン</t>
    </rPh>
    <phoneticPr fontId="1"/>
  </si>
  <si>
    <r>
      <t>　　　　　　　　　　　　　　　　　　　　(</t>
    </r>
    <r>
      <rPr>
        <sz val="11"/>
        <color rgb="FF00B0F0"/>
        <rFont val="游ゴシック"/>
        <family val="3"/>
        <charset val="128"/>
        <scheme val="minor"/>
      </rPr>
      <t>青色</t>
    </r>
    <r>
      <rPr>
        <sz val="11"/>
        <color theme="1"/>
        <rFont val="游ゴシック"/>
        <family val="2"/>
        <charset val="128"/>
        <scheme val="minor"/>
      </rPr>
      <t>で塗りつぶしたところはフィボナッチターゲット</t>
    </r>
    <r>
      <rPr>
        <sz val="11"/>
        <color rgb="FF00B0F0"/>
        <rFont val="游ゴシック"/>
        <family val="3"/>
        <charset val="128"/>
        <scheme val="minor"/>
      </rPr>
      <t>3まで</t>
    </r>
    <r>
      <rPr>
        <sz val="11"/>
        <color theme="1"/>
        <rFont val="游ゴシック"/>
        <family val="2"/>
        <charset val="128"/>
        <scheme val="minor"/>
      </rPr>
      <t>とれている）</t>
    </r>
    <rPh sb="21" eb="22">
      <t>アオ</t>
    </rPh>
    <phoneticPr fontId="1"/>
  </si>
  <si>
    <r>
      <t>フィボナッチターゲット1.27, 1.5, 2.0で決済(</t>
    </r>
    <r>
      <rPr>
        <sz val="11"/>
        <color rgb="FFFFC000"/>
        <rFont val="游ゴシック"/>
        <family val="3"/>
        <charset val="128"/>
        <scheme val="minor"/>
      </rPr>
      <t>黄色</t>
    </r>
    <r>
      <rPr>
        <sz val="11"/>
        <color theme="1"/>
        <rFont val="游ゴシック"/>
        <family val="2"/>
        <charset val="128"/>
        <scheme val="minor"/>
      </rPr>
      <t>で塗りつぶしたところはフィボナッチターゲット</t>
    </r>
    <r>
      <rPr>
        <sz val="11"/>
        <color rgb="FFFFC000"/>
        <rFont val="游ゴシック"/>
        <family val="3"/>
        <charset val="128"/>
        <scheme val="minor"/>
      </rPr>
      <t>5まで</t>
    </r>
    <r>
      <rPr>
        <sz val="11"/>
        <color theme="1"/>
        <rFont val="游ゴシック"/>
        <family val="2"/>
        <charset val="128"/>
        <scheme val="minor"/>
      </rPr>
      <t>とれている）</t>
    </r>
    <rPh sb="29" eb="31">
      <t>キイロ</t>
    </rPh>
    <rPh sb="32" eb="33">
      <t>ヌ</t>
    </rPh>
    <phoneticPr fontId="1"/>
  </si>
  <si>
    <t>NZD/USD</t>
    <phoneticPr fontId="1"/>
  </si>
  <si>
    <t>AUD/USD</t>
    <phoneticPr fontId="1"/>
  </si>
  <si>
    <t>EUR/USD</t>
    <phoneticPr fontId="1"/>
  </si>
  <si>
    <t>EB（エンゴルフィンバー）</t>
    <phoneticPr fontId="1"/>
  </si>
  <si>
    <t>買いの場合は左の陰線より右の陽線の実体が長いこと、MAの上にローソク足がある事</t>
    <rPh sb="28" eb="29">
      <t>ウエ</t>
    </rPh>
    <rPh sb="34" eb="35">
      <t>アシ</t>
    </rPh>
    <rPh sb="38" eb="39">
      <t>コト</t>
    </rPh>
    <phoneticPr fontId="1"/>
  </si>
  <si>
    <t>売りの場合は左の陽線より右の陰線の実体が長いこと、MAの下にローソク足がある事</t>
    <rPh sb="28" eb="29">
      <t>シタ</t>
    </rPh>
    <rPh sb="34" eb="35">
      <t>アシ</t>
    </rPh>
    <rPh sb="38" eb="39">
      <t>コト</t>
    </rPh>
    <phoneticPr fontId="1"/>
  </si>
  <si>
    <t>必ずどちらかの MA にヒゲか実体がタッチしていること　※2つの MA を実体でまたぐものは NG</t>
    <rPh sb="15" eb="17">
      <t>ジッタイ</t>
    </rPh>
    <phoneticPr fontId="1"/>
  </si>
  <si>
    <t>4H足</t>
    <rPh sb="2" eb="3">
      <t>アシ</t>
    </rPh>
    <phoneticPr fontId="1"/>
  </si>
  <si>
    <t>・10MAにヒゲ先だけで反応している場合がいいと思ったが　そうでもない
・トレンドに乗れたら追撃しないで伸ばしたほうがムダ打ちしない気がする
・小さい波を取ろうとすると負ける、大きく動くまで待つ
・EB1本で左側の足２～３本巻き込んでいるといいと思ったが　そうでもない</t>
    <rPh sb="8" eb="9">
      <t>サキ</t>
    </rPh>
    <rPh sb="12" eb="14">
      <t>ハンノウ</t>
    </rPh>
    <rPh sb="18" eb="20">
      <t>バアイ</t>
    </rPh>
    <rPh sb="24" eb="25">
      <t>オモ</t>
    </rPh>
    <rPh sb="42" eb="43">
      <t>ノ</t>
    </rPh>
    <rPh sb="46" eb="48">
      <t>ツイゲキ</t>
    </rPh>
    <rPh sb="52" eb="53">
      <t>ノ</t>
    </rPh>
    <rPh sb="61" eb="62">
      <t>ウ</t>
    </rPh>
    <rPh sb="66" eb="67">
      <t>キ</t>
    </rPh>
    <rPh sb="72" eb="73">
      <t>チイ</t>
    </rPh>
    <rPh sb="75" eb="76">
      <t>ナミ</t>
    </rPh>
    <rPh sb="77" eb="78">
      <t>ト</t>
    </rPh>
    <rPh sb="84" eb="85">
      <t>マ</t>
    </rPh>
    <rPh sb="88" eb="89">
      <t>オオ</t>
    </rPh>
    <rPh sb="91" eb="92">
      <t>ウゴ</t>
    </rPh>
    <rPh sb="95" eb="96">
      <t>マ</t>
    </rPh>
    <rPh sb="102" eb="103">
      <t>ホン</t>
    </rPh>
    <rPh sb="104" eb="105">
      <t>ヒダリ</t>
    </rPh>
    <rPh sb="105" eb="106">
      <t>ガワ</t>
    </rPh>
    <rPh sb="107" eb="108">
      <t>アシ</t>
    </rPh>
    <rPh sb="111" eb="112">
      <t>ホン</t>
    </rPh>
    <rPh sb="112" eb="113">
      <t>マ</t>
    </rPh>
    <rPh sb="114" eb="115">
      <t>コ</t>
    </rPh>
    <rPh sb="123" eb="124">
      <t>オモ</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</si>
</sst>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m/d;@"/>
    <numFmt numFmtId="177" formatCode="#,##0_);[Red]\(#,##0\)"/>
    <numFmt numFmtId="178" formatCode="#,##0_ "/>
    <numFmt numFmtId="179" formatCode="0.0%"/>
  </numFmts>
  <fonts count="16"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indexed="8"/>
      <name val="ＭＳ Ｐゴシック"/>
      <family val="3"/>
      <charset val="128"/>
    </font>
    <font>
      <sz val="6"/>
      <name val="ＭＳ Ｐゴシック"/>
      <family val="3"/>
      <charset val="128"/>
    </font>
    <font>
      <sz val="14"/>
      <color indexed="8"/>
      <name val="ＭＳ Ｐゴシック"/>
      <family val="3"/>
      <charset val="128"/>
    </font>
    <font>
      <b/>
      <sz val="14"/>
      <color rgb="FFFF0000"/>
      <name val="ＭＳ Ｐゴシック"/>
      <family val="3"/>
      <charset val="128"/>
    </font>
    <font>
      <sz val="11"/>
      <color theme="1"/>
      <name val="游ゴシック"/>
      <family val="2"/>
      <charset val="128"/>
      <scheme val="minor"/>
    </font>
    <font>
      <b/>
      <sz val="9"/>
      <color theme="1"/>
      <name val="游ゴシック"/>
      <family val="3"/>
      <charset val="128"/>
      <scheme val="minor"/>
    </font>
    <font>
      <sz val="11"/>
      <color indexed="8"/>
      <name val="ＭＳ Ｐゴシック"/>
      <family val="3"/>
      <charset val="128"/>
    </font>
    <font>
      <b/>
      <sz val="12"/>
      <color indexed="8"/>
      <name val="ＭＳ Ｐゴシック"/>
      <family val="3"/>
      <charset val="128"/>
    </font>
    <font>
      <sz val="11"/>
      <name val="游ゴシック"/>
      <family val="2"/>
      <charset val="128"/>
      <scheme val="minor"/>
    </font>
    <font>
      <b/>
      <sz val="11"/>
      <name val="游ゴシック"/>
      <family val="3"/>
      <charset val="128"/>
      <scheme val="minor"/>
    </font>
    <font>
      <sz val="11"/>
      <color rgb="FF00B0F0"/>
      <name val="游ゴシック"/>
      <family val="3"/>
      <charset val="128"/>
      <scheme val="minor"/>
    </font>
    <font>
      <sz val="11"/>
      <color rgb="FFFFC000"/>
      <name val="游ゴシック"/>
      <family val="3"/>
      <charset val="128"/>
      <scheme val="minor"/>
    </font>
  </fonts>
  <fills count="6">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00"/>
        <bgColor indexed="64"/>
      </patternFill>
    </fill>
    <fill>
      <patternFill patternType="solid">
        <fgColor rgb="FF00B0F0"/>
        <bgColor indexed="64"/>
      </patternFill>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38" fontId="8" fillId="0" borderId="0" applyFont="0" applyFill="0" applyBorder="0" applyAlignment="0" applyProtection="0">
      <alignment vertical="center"/>
    </xf>
    <xf numFmtId="0" fontId="10" fillId="0" borderId="0">
      <alignment vertical="center"/>
    </xf>
    <xf numFmtId="9" fontId="8" fillId="0" borderId="0" applyFont="0" applyFill="0" applyBorder="0" applyAlignment="0" applyProtection="0">
      <alignment vertical="center"/>
    </xf>
  </cellStyleXfs>
  <cellXfs count="102">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0" xfId="0" applyBorder="1">
      <alignment vertical="center"/>
    </xf>
    <xf numFmtId="0" fontId="0" fillId="0" borderId="9" xfId="0" applyBorder="1">
      <alignment vertical="center"/>
    </xf>
    <xf numFmtId="176" fontId="0" fillId="0" borderId="12" xfId="0" applyNumberFormat="1" applyBorder="1">
      <alignment vertical="center"/>
    </xf>
    <xf numFmtId="176" fontId="0" fillId="0" borderId="11" xfId="0" applyNumberFormat="1" applyBorder="1">
      <alignment vertical="center"/>
    </xf>
    <xf numFmtId="0" fontId="2" fillId="0" borderId="0" xfId="0" applyFont="1" applyBorder="1">
      <alignment vertical="center"/>
    </xf>
    <xf numFmtId="0" fontId="2" fillId="0" borderId="9" xfId="0" applyFont="1" applyBorder="1">
      <alignment vertical="center"/>
    </xf>
    <xf numFmtId="0" fontId="0" fillId="0" borderId="8" xfId="0" applyBorder="1">
      <alignment vertical="center"/>
    </xf>
    <xf numFmtId="0" fontId="0" fillId="0" borderId="6" xfId="0" applyBorder="1">
      <alignment vertical="center"/>
    </xf>
    <xf numFmtId="0" fontId="0" fillId="0" borderId="7" xfId="0" applyBorder="1">
      <alignment vertical="center"/>
    </xf>
    <xf numFmtId="0" fontId="0" fillId="0" borderId="2" xfId="0" applyBorder="1">
      <alignment vertical="center"/>
    </xf>
    <xf numFmtId="0" fontId="2" fillId="0" borderId="13" xfId="0" applyFont="1" applyBorder="1">
      <alignment vertical="center"/>
    </xf>
    <xf numFmtId="0" fontId="2" fillId="0" borderId="14" xfId="0" applyFont="1" applyBorder="1">
      <alignment vertical="center"/>
    </xf>
    <xf numFmtId="0" fontId="2" fillId="0" borderId="15" xfId="0" applyFont="1" applyBorder="1">
      <alignment vertical="center"/>
    </xf>
    <xf numFmtId="0" fontId="2" fillId="0" borderId="4" xfId="0" applyFont="1" applyBorder="1">
      <alignment vertical="center"/>
    </xf>
    <xf numFmtId="0" fontId="2" fillId="0" borderId="3" xfId="0" applyFont="1" applyBorder="1">
      <alignment vertical="center"/>
    </xf>
    <xf numFmtId="0" fontId="2" fillId="0" borderId="5" xfId="0" applyFont="1" applyBorder="1">
      <alignment vertical="center"/>
    </xf>
    <xf numFmtId="177" fontId="3" fillId="0" borderId="13" xfId="0" applyNumberFormat="1" applyFont="1" applyBorder="1">
      <alignment vertical="center"/>
    </xf>
    <xf numFmtId="177" fontId="0" fillId="0" borderId="14" xfId="0" applyNumberFormat="1" applyBorder="1">
      <alignment vertical="center"/>
    </xf>
    <xf numFmtId="177" fontId="0" fillId="0" borderId="15" xfId="0" applyNumberFormat="1" applyBorder="1">
      <alignment vertical="center"/>
    </xf>
    <xf numFmtId="177" fontId="0" fillId="0" borderId="0" xfId="0" applyNumberFormat="1" applyBorder="1">
      <alignment vertical="center"/>
    </xf>
    <xf numFmtId="176" fontId="0" fillId="0" borderId="10" xfId="0" applyNumberFormat="1" applyBorder="1">
      <alignment vertical="center"/>
    </xf>
    <xf numFmtId="0" fontId="2" fillId="0" borderId="10" xfId="0" applyFont="1" applyBorder="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11" xfId="0" applyFont="1" applyBorder="1">
      <alignment vertical="center"/>
    </xf>
    <xf numFmtId="0" fontId="3" fillId="0" borderId="2" xfId="0" applyFont="1" applyBorder="1">
      <alignment vertical="center"/>
    </xf>
    <xf numFmtId="178" fontId="0" fillId="0" borderId="0" xfId="0" applyNumberFormat="1">
      <alignment vertical="center"/>
    </xf>
    <xf numFmtId="0" fontId="4" fillId="0" borderId="0" xfId="0" applyFont="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center" vertical="center"/>
    </xf>
    <xf numFmtId="0" fontId="4" fillId="2" borderId="16" xfId="0" applyFont="1" applyFill="1" applyBorder="1" applyAlignment="1">
      <alignment horizontal="center" vertical="center"/>
    </xf>
    <xf numFmtId="0" fontId="7" fillId="2" borderId="16" xfId="0" applyFont="1" applyFill="1" applyBorder="1" applyAlignment="1">
      <alignment horizontal="center" vertical="center"/>
    </xf>
    <xf numFmtId="0" fontId="4" fillId="0" borderId="16" xfId="0" applyFont="1" applyBorder="1" applyAlignment="1">
      <alignment horizontal="center" vertical="center"/>
    </xf>
    <xf numFmtId="14" fontId="7" fillId="0" borderId="16" xfId="0" applyNumberFormat="1" applyFont="1" applyBorder="1" applyAlignment="1">
      <alignment horizontal="center" vertical="center"/>
    </xf>
    <xf numFmtId="177" fontId="0" fillId="0" borderId="0" xfId="0" applyNumberFormat="1">
      <alignment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8" xfId="1" applyFont="1" applyBorder="1">
      <alignment vertical="center"/>
    </xf>
    <xf numFmtId="38" fontId="0" fillId="0" borderId="0" xfId="1" applyFont="1" applyBorder="1">
      <alignment vertical="center"/>
    </xf>
    <xf numFmtId="38" fontId="0" fillId="0" borderId="9" xfId="1" applyFont="1" applyBorder="1">
      <alignment vertical="center"/>
    </xf>
    <xf numFmtId="0" fontId="0" fillId="0" borderId="8" xfId="0" applyBorder="1" applyAlignment="1">
      <alignment horizontal="center" vertical="center"/>
    </xf>
    <xf numFmtId="0" fontId="9" fillId="0" borderId="3" xfId="0" applyFont="1" applyBorder="1" applyAlignment="1">
      <alignment horizontal="left"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6" xfId="0" applyBorder="1" applyAlignment="1">
      <alignment horizontal="center" vertical="center"/>
    </xf>
    <xf numFmtId="0" fontId="10" fillId="0" borderId="0" xfId="2">
      <alignment vertical="center"/>
    </xf>
    <xf numFmtId="0" fontId="11" fillId="0" borderId="0" xfId="2" applyFont="1" applyAlignment="1">
      <alignment horizontal="center" vertical="center"/>
    </xf>
    <xf numFmtId="0" fontId="12" fillId="0" borderId="3" xfId="0" applyNumberFormat="1" applyFont="1" applyBorder="1">
      <alignment vertical="center"/>
    </xf>
    <xf numFmtId="0" fontId="12" fillId="0" borderId="4" xfId="0" applyNumberFormat="1" applyFont="1" applyBorder="1">
      <alignment vertical="center"/>
    </xf>
    <xf numFmtId="0" fontId="12" fillId="0" borderId="8" xfId="0" applyNumberFormat="1" applyFont="1" applyBorder="1">
      <alignment vertical="center"/>
    </xf>
    <xf numFmtId="0" fontId="12" fillId="0" borderId="0" xfId="0" applyNumberFormat="1" applyFont="1" applyBorder="1">
      <alignment vertical="center"/>
    </xf>
    <xf numFmtId="0" fontId="12" fillId="0" borderId="9" xfId="0" applyNumberFormat="1" applyFont="1" applyBorder="1">
      <alignment vertical="center"/>
    </xf>
    <xf numFmtId="0" fontId="12" fillId="0" borderId="0" xfId="0" applyNumberFormat="1" applyFont="1" applyFill="1" applyBorder="1">
      <alignment vertical="center"/>
    </xf>
    <xf numFmtId="0" fontId="12" fillId="0" borderId="6" xfId="0" applyNumberFormat="1" applyFont="1" applyBorder="1">
      <alignment vertical="center"/>
    </xf>
    <xf numFmtId="0" fontId="12" fillId="0" borderId="1" xfId="0" applyNumberFormat="1" applyFont="1" applyBorder="1">
      <alignment vertical="center"/>
    </xf>
    <xf numFmtId="0" fontId="12" fillId="0" borderId="7" xfId="0" applyNumberFormat="1" applyFont="1" applyBorder="1">
      <alignment vertical="center"/>
    </xf>
    <xf numFmtId="0" fontId="9" fillId="0" borderId="11" xfId="0" applyFont="1" applyBorder="1">
      <alignment vertical="center"/>
    </xf>
    <xf numFmtId="179" fontId="2" fillId="0" borderId="13" xfId="3" applyNumberFormat="1" applyFont="1" applyBorder="1">
      <alignment vertical="center"/>
    </xf>
    <xf numFmtId="179" fontId="2" fillId="0" borderId="2" xfId="3" applyNumberFormat="1" applyFont="1" applyBorder="1">
      <alignment vertical="center"/>
    </xf>
    <xf numFmtId="0" fontId="2" fillId="0" borderId="2" xfId="0" applyFont="1" applyBorder="1" applyAlignment="1">
      <alignment horizontal="center" vertical="center"/>
    </xf>
    <xf numFmtId="38" fontId="13" fillId="0" borderId="13" xfId="1" applyFont="1" applyFill="1" applyBorder="1">
      <alignment vertical="center"/>
    </xf>
    <xf numFmtId="0" fontId="13" fillId="0" borderId="15" xfId="0" applyFont="1" applyBorder="1">
      <alignment vertical="center"/>
    </xf>
    <xf numFmtId="177" fontId="0" fillId="0" borderId="13" xfId="0" applyNumberFormat="1" applyFill="1" applyBorder="1">
      <alignment vertical="center"/>
    </xf>
    <xf numFmtId="177" fontId="0" fillId="0" borderId="14" xfId="0" applyNumberFormat="1" applyFill="1" applyBorder="1">
      <alignment vertical="center"/>
    </xf>
    <xf numFmtId="177" fontId="0" fillId="0" borderId="15" xfId="0" applyNumberFormat="1" applyFill="1" applyBorder="1">
      <alignment vertical="center"/>
    </xf>
    <xf numFmtId="9" fontId="2" fillId="0" borderId="0" xfId="0" applyNumberFormat="1" applyFont="1" applyBorder="1">
      <alignment vertical="center"/>
    </xf>
    <xf numFmtId="9" fontId="2" fillId="0" borderId="14" xfId="0" applyNumberFormat="1" applyFont="1" applyBorder="1">
      <alignment vertical="center"/>
    </xf>
    <xf numFmtId="9" fontId="2" fillId="0" borderId="15" xfId="0" applyNumberFormat="1" applyFont="1" applyBorder="1">
      <alignment vertical="center"/>
    </xf>
    <xf numFmtId="9" fontId="2" fillId="0" borderId="13" xfId="3" applyFont="1" applyBorder="1">
      <alignment vertical="center"/>
    </xf>
    <xf numFmtId="9" fontId="2" fillId="0" borderId="14" xfId="3" applyFont="1" applyBorder="1">
      <alignment vertical="center"/>
    </xf>
    <xf numFmtId="9" fontId="2" fillId="0" borderId="15" xfId="3" applyFont="1" applyBorder="1">
      <alignment vertical="center"/>
    </xf>
    <xf numFmtId="9" fontId="2" fillId="0" borderId="13" xfId="0" applyNumberFormat="1" applyFont="1" applyBorder="1">
      <alignment vertical="center"/>
    </xf>
    <xf numFmtId="0" fontId="12" fillId="3" borderId="9" xfId="0" applyNumberFormat="1" applyFont="1" applyFill="1" applyBorder="1">
      <alignment vertical="center"/>
    </xf>
    <xf numFmtId="38" fontId="0" fillId="0" borderId="13" xfId="0" applyNumberFormat="1" applyBorder="1">
      <alignment vertical="center"/>
    </xf>
    <xf numFmtId="38" fontId="0" fillId="0" borderId="14" xfId="0" applyNumberFormat="1" applyBorder="1">
      <alignment vertical="center"/>
    </xf>
    <xf numFmtId="38" fontId="0" fillId="0" borderId="15" xfId="0" applyNumberFormat="1" applyBorder="1">
      <alignment vertical="center"/>
    </xf>
    <xf numFmtId="0" fontId="0" fillId="0" borderId="0" xfId="0" applyAlignment="1">
      <alignment vertical="center"/>
    </xf>
    <xf numFmtId="178" fontId="0" fillId="0" borderId="0" xfId="0" applyNumberFormat="1" applyAlignment="1">
      <alignmen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15" xfId="0"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10" fillId="0" borderId="0" xfId="2" applyAlignment="1">
      <alignment horizontal="left" vertical="top" wrapText="1"/>
    </xf>
    <xf numFmtId="0" fontId="10" fillId="0" borderId="0" xfId="2" applyAlignment="1">
      <alignment horizontal="left" vertical="top"/>
    </xf>
    <xf numFmtId="0" fontId="10" fillId="0" borderId="0" xfId="2" applyAlignment="1">
      <alignment vertical="top" wrapText="1"/>
    </xf>
    <xf numFmtId="0" fontId="10" fillId="0" borderId="0" xfId="2" applyAlignment="1">
      <alignment vertical="top"/>
    </xf>
    <xf numFmtId="0" fontId="12" fillId="4" borderId="5" xfId="0" applyNumberFormat="1" applyFont="1" applyFill="1" applyBorder="1">
      <alignment vertical="center"/>
    </xf>
    <xf numFmtId="0" fontId="12" fillId="4" borderId="9" xfId="0" applyNumberFormat="1" applyFont="1" applyFill="1" applyBorder="1">
      <alignment vertical="center"/>
    </xf>
    <xf numFmtId="0" fontId="12" fillId="0" borderId="9" xfId="0" applyNumberFormat="1" applyFont="1" applyFill="1" applyBorder="1">
      <alignment vertical="center"/>
    </xf>
    <xf numFmtId="0" fontId="12" fillId="5" borderId="9" xfId="0" applyNumberFormat="1" applyFont="1" applyFill="1" applyBorder="1">
      <alignment vertical="center"/>
    </xf>
  </cellXfs>
  <cellStyles count="4">
    <cellStyle name="パーセント" xfId="3" builtinId="5"/>
    <cellStyle name="桁区切り" xfId="1" builtinId="6"/>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editAs="oneCell">
    <xdr:from>
      <xdr:col>8</xdr:col>
      <xdr:colOff>601980</xdr:colOff>
      <xdr:row>13</xdr:row>
      <xdr:rowOff>76200</xdr:rowOff>
    </xdr:from>
    <xdr:to>
      <xdr:col>9</xdr:col>
      <xdr:colOff>510540</xdr:colOff>
      <xdr:row>18</xdr:row>
      <xdr:rowOff>99060</xdr:rowOff>
    </xdr:to>
    <xdr:sp macro="" textlink="">
      <xdr:nvSpPr>
        <xdr:cNvPr id="2" name="正方形/長方形 2">
          <a:extLst>
            <a:ext uri="{FF2B5EF4-FFF2-40B4-BE49-F238E27FC236}">
              <a16:creationId xmlns:a16="http://schemas.microsoft.com/office/drawing/2014/main" xmlns="" id="{807E1551-A7FE-4B2B-8BD2-1A9EEA7DC199}"/>
            </a:ext>
          </a:extLst>
        </xdr:cNvPr>
        <xdr:cNvSpPr>
          <a:spLocks noChangeArrowheads="1"/>
        </xdr:cNvSpPr>
      </xdr:nvSpPr>
      <xdr:spPr bwMode="auto">
        <a:xfrm rot="856518">
          <a:off x="5364480" y="2453640"/>
          <a:ext cx="525780" cy="937260"/>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macro="" textlink="">
      <xdr:nvSpPr>
        <xdr:cNvPr id="3" name="正方形/長方形 7">
          <a:extLst>
            <a:ext uri="{FF2B5EF4-FFF2-40B4-BE49-F238E27FC236}">
              <a16:creationId xmlns:a16="http://schemas.microsoft.com/office/drawing/2014/main" xmlns="" id="{ECC4C193-ADB4-470E-8B1A-3CF12632E866}"/>
            </a:ext>
          </a:extLst>
        </xdr:cNvPr>
        <xdr:cNvSpPr>
          <a:spLocks noChangeArrowheads="1"/>
        </xdr:cNvSpPr>
      </xdr:nvSpPr>
      <xdr:spPr bwMode="auto">
        <a:xfrm>
          <a:off x="6042660" y="110794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macro="" textlink="">
      <xdr:nvSpPr>
        <xdr:cNvPr id="4" name="正方形/長方形 1">
          <a:extLst>
            <a:ext uri="{FF2B5EF4-FFF2-40B4-BE49-F238E27FC236}">
              <a16:creationId xmlns:a16="http://schemas.microsoft.com/office/drawing/2014/main" xmlns="" id="{CE595B1E-BDDB-4D34-AC4E-9F805EDA7964}"/>
            </a:ext>
          </a:extLst>
        </xdr:cNvPr>
        <xdr:cNvSpPr>
          <a:spLocks noChangeArrowheads="1"/>
        </xdr:cNvSpPr>
      </xdr:nvSpPr>
      <xdr:spPr bwMode="auto">
        <a:xfrm>
          <a:off x="6263640" y="569976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macro="" textlink="">
      <xdr:nvSpPr>
        <xdr:cNvPr id="5" name="正方形/長方形 3">
          <a:extLst>
            <a:ext uri="{FF2B5EF4-FFF2-40B4-BE49-F238E27FC236}">
              <a16:creationId xmlns:a16="http://schemas.microsoft.com/office/drawing/2014/main" xmlns="" id="{41017E77-4AFF-481C-8F70-7DF0B0D8F7AD}"/>
            </a:ext>
          </a:extLst>
        </xdr:cNvPr>
        <xdr:cNvSpPr>
          <a:spLocks noChangeArrowheads="1"/>
        </xdr:cNvSpPr>
      </xdr:nvSpPr>
      <xdr:spPr bwMode="auto">
        <a:xfrm>
          <a:off x="8176260" y="141503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macro="" textlink="">
      <xdr:nvSpPr>
        <xdr:cNvPr id="6" name="正方形/長方形 5">
          <a:extLst>
            <a:ext uri="{FF2B5EF4-FFF2-40B4-BE49-F238E27FC236}">
              <a16:creationId xmlns:a16="http://schemas.microsoft.com/office/drawing/2014/main" xmlns="" id="{2B7F2513-716F-4657-AD2B-EB6DA7A3F7D6}"/>
            </a:ext>
          </a:extLst>
        </xdr:cNvPr>
        <xdr:cNvSpPr>
          <a:spLocks noChangeArrowheads="1"/>
        </xdr:cNvSpPr>
      </xdr:nvSpPr>
      <xdr:spPr bwMode="auto">
        <a:xfrm>
          <a:off x="3832860" y="2504694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macro="" textlink="">
      <xdr:nvSpPr>
        <xdr:cNvPr id="7" name="正方形/長方形 6">
          <a:extLst>
            <a:ext uri="{FF2B5EF4-FFF2-40B4-BE49-F238E27FC236}">
              <a16:creationId xmlns:a16="http://schemas.microsoft.com/office/drawing/2014/main" xmlns="" id="{AC6F7D77-18C6-42A1-8C11-9E4D13BC71C5}"/>
            </a:ext>
          </a:extLst>
        </xdr:cNvPr>
        <xdr:cNvSpPr>
          <a:spLocks noChangeArrowheads="1"/>
        </xdr:cNvSpPr>
      </xdr:nvSpPr>
      <xdr:spPr bwMode="auto">
        <a:xfrm>
          <a:off x="4343400" y="24719280"/>
          <a:ext cx="20848"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macro="" textlink="">
      <xdr:nvSpPr>
        <xdr:cNvPr id="8" name="正方形/長方形 14">
          <a:extLst>
            <a:ext uri="{FF2B5EF4-FFF2-40B4-BE49-F238E27FC236}">
              <a16:creationId xmlns:a16="http://schemas.microsoft.com/office/drawing/2014/main" xmlns="" id="{9892F898-5CE1-4B94-8A9A-D905175BF9CC}"/>
            </a:ext>
          </a:extLst>
        </xdr:cNvPr>
        <xdr:cNvSpPr>
          <a:spLocks noChangeArrowheads="1"/>
        </xdr:cNvSpPr>
      </xdr:nvSpPr>
      <xdr:spPr bwMode="auto">
        <a:xfrm>
          <a:off x="4758146" y="245287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macro="" textlink="">
      <xdr:nvSpPr>
        <xdr:cNvPr id="9" name="正方形/長方形 17">
          <a:extLst>
            <a:ext uri="{FF2B5EF4-FFF2-40B4-BE49-F238E27FC236}">
              <a16:creationId xmlns:a16="http://schemas.microsoft.com/office/drawing/2014/main" xmlns="" id="{845B2ED7-55D0-4FB8-8528-7E037606B9DA}"/>
            </a:ext>
          </a:extLst>
        </xdr:cNvPr>
        <xdr:cNvSpPr>
          <a:spLocks noChangeArrowheads="1"/>
        </xdr:cNvSpPr>
      </xdr:nvSpPr>
      <xdr:spPr bwMode="auto">
        <a:xfrm>
          <a:off x="4907280" y="19225260"/>
          <a:ext cx="18531" cy="201237"/>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macro="" textlink="">
      <xdr:nvSpPr>
        <xdr:cNvPr id="10" name="正方形/長方形 10">
          <a:extLst>
            <a:ext uri="{FF2B5EF4-FFF2-40B4-BE49-F238E27FC236}">
              <a16:creationId xmlns:a16="http://schemas.microsoft.com/office/drawing/2014/main" xmlns="" id="{CA04D5F8-3EEC-48D4-949D-50B446FF53AD}"/>
            </a:ext>
          </a:extLst>
        </xdr:cNvPr>
        <xdr:cNvSpPr>
          <a:spLocks noChangeArrowheads="1"/>
        </xdr:cNvSpPr>
      </xdr:nvSpPr>
      <xdr:spPr bwMode="auto">
        <a:xfrm>
          <a:off x="5722620" y="1882902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macro="" textlink="">
      <xdr:nvSpPr>
        <xdr:cNvPr id="11" name="正方形/長方形 22">
          <a:extLst>
            <a:ext uri="{FF2B5EF4-FFF2-40B4-BE49-F238E27FC236}">
              <a16:creationId xmlns:a16="http://schemas.microsoft.com/office/drawing/2014/main" xmlns="" id="{F322E9FD-AF18-42EC-BDF1-A035AE634F9B}"/>
            </a:ext>
          </a:extLst>
        </xdr:cNvPr>
        <xdr:cNvSpPr>
          <a:spLocks noChangeArrowheads="1"/>
        </xdr:cNvSpPr>
      </xdr:nvSpPr>
      <xdr:spPr bwMode="auto">
        <a:xfrm>
          <a:off x="7680960" y="3269742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macro="" textlink="">
      <xdr:nvSpPr>
        <xdr:cNvPr id="12" name="正方形/長方形 23">
          <a:extLst>
            <a:ext uri="{FF2B5EF4-FFF2-40B4-BE49-F238E27FC236}">
              <a16:creationId xmlns:a16="http://schemas.microsoft.com/office/drawing/2014/main" xmlns="" id="{93D0F979-B7B7-473C-BEDD-461D0DFE7B18}"/>
            </a:ext>
          </a:extLst>
        </xdr:cNvPr>
        <xdr:cNvSpPr>
          <a:spLocks noChangeArrowheads="1"/>
        </xdr:cNvSpPr>
      </xdr:nvSpPr>
      <xdr:spPr bwMode="auto">
        <a:xfrm>
          <a:off x="9563100" y="3294126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macro="" textlink="">
      <xdr:nvSpPr>
        <xdr:cNvPr id="13" name="正方形/長方形 27">
          <a:extLst>
            <a:ext uri="{FF2B5EF4-FFF2-40B4-BE49-F238E27FC236}">
              <a16:creationId xmlns:a16="http://schemas.microsoft.com/office/drawing/2014/main" xmlns="" id="{088E49E8-0FCF-4541-A2CA-2092E9D97F4B}"/>
            </a:ext>
          </a:extLst>
        </xdr:cNvPr>
        <xdr:cNvSpPr>
          <a:spLocks noChangeArrowheads="1"/>
        </xdr:cNvSpPr>
      </xdr:nvSpPr>
      <xdr:spPr bwMode="auto">
        <a:xfrm>
          <a:off x="9273540" y="40850820"/>
          <a:ext cx="20848" cy="209122"/>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macro="" textlink="">
      <xdr:nvSpPr>
        <xdr:cNvPr id="14" name="正方形/長方形 9">
          <a:extLst>
            <a:ext uri="{FF2B5EF4-FFF2-40B4-BE49-F238E27FC236}">
              <a16:creationId xmlns:a16="http://schemas.microsoft.com/office/drawing/2014/main" xmlns="" id="{4610F084-7BC8-4D8E-AB60-5F79A24F2250}"/>
            </a:ext>
          </a:extLst>
        </xdr:cNvPr>
        <xdr:cNvSpPr>
          <a:spLocks noChangeArrowheads="1"/>
        </xdr:cNvSpPr>
      </xdr:nvSpPr>
      <xdr:spPr bwMode="auto">
        <a:xfrm>
          <a:off x="5143500" y="50284380"/>
          <a:ext cx="20848" cy="210384"/>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macro="" textlink="">
      <xdr:nvSpPr>
        <xdr:cNvPr id="15" name="正方形/長方形 11">
          <a:extLst>
            <a:ext uri="{FF2B5EF4-FFF2-40B4-BE49-F238E27FC236}">
              <a16:creationId xmlns:a16="http://schemas.microsoft.com/office/drawing/2014/main" xmlns="" id="{DE5FD452-1484-4D6C-8D9B-B8BB18808C89}"/>
            </a:ext>
          </a:extLst>
        </xdr:cNvPr>
        <xdr:cNvSpPr>
          <a:spLocks noChangeArrowheads="1"/>
        </xdr:cNvSpPr>
      </xdr:nvSpPr>
      <xdr:spPr bwMode="auto">
        <a:xfrm>
          <a:off x="7376160" y="4882134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macro="" textlink="">
      <xdr:nvSpPr>
        <xdr:cNvPr id="16" name="正方形/長方形 13">
          <a:extLst>
            <a:ext uri="{FF2B5EF4-FFF2-40B4-BE49-F238E27FC236}">
              <a16:creationId xmlns:a16="http://schemas.microsoft.com/office/drawing/2014/main" xmlns="" id="{80D7BDD7-3AC9-4C9C-B38F-1521E9708808}"/>
            </a:ext>
          </a:extLst>
        </xdr:cNvPr>
        <xdr:cNvSpPr>
          <a:spLocks noChangeArrowheads="1"/>
        </xdr:cNvSpPr>
      </xdr:nvSpPr>
      <xdr:spPr bwMode="auto">
        <a:xfrm>
          <a:off x="5992586" y="5749290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macro="" textlink="">
      <xdr:nvSpPr>
        <xdr:cNvPr id="17" name="テキスト ボックス 15">
          <a:extLst>
            <a:ext uri="{FF2B5EF4-FFF2-40B4-BE49-F238E27FC236}">
              <a16:creationId xmlns:a16="http://schemas.microsoft.com/office/drawing/2014/main" xmlns="" id="{C658E11D-DA75-4827-97E5-F679A30145EF}"/>
            </a:ext>
          </a:extLst>
        </xdr:cNvPr>
        <xdr:cNvSpPr txBox="1"/>
      </xdr:nvSpPr>
      <xdr:spPr>
        <a:xfrm>
          <a:off x="7479175" y="6027229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macro="" textlink="">
      <xdr:nvSpPr>
        <xdr:cNvPr id="18" name="正方形/長方形 16">
          <a:extLst>
            <a:ext uri="{FF2B5EF4-FFF2-40B4-BE49-F238E27FC236}">
              <a16:creationId xmlns:a16="http://schemas.microsoft.com/office/drawing/2014/main" xmlns="" id="{BD612AF5-0220-4B00-8D84-5FF17E8E7F61}"/>
            </a:ext>
          </a:extLst>
        </xdr:cNvPr>
        <xdr:cNvSpPr>
          <a:spLocks noChangeArrowheads="1"/>
        </xdr:cNvSpPr>
      </xdr:nvSpPr>
      <xdr:spPr bwMode="auto">
        <a:xfrm>
          <a:off x="9022080" y="5621274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macro="" textlink="">
      <xdr:nvSpPr>
        <xdr:cNvPr id="19" name="正方形/長方形 19">
          <a:extLst>
            <a:ext uri="{FF2B5EF4-FFF2-40B4-BE49-F238E27FC236}">
              <a16:creationId xmlns:a16="http://schemas.microsoft.com/office/drawing/2014/main" xmlns="" id="{B8F88D7C-F9BC-431F-98F3-74EAE2A5AAED}"/>
            </a:ext>
          </a:extLst>
        </xdr:cNvPr>
        <xdr:cNvSpPr>
          <a:spLocks noChangeArrowheads="1"/>
        </xdr:cNvSpPr>
      </xdr:nvSpPr>
      <xdr:spPr bwMode="auto">
        <a:xfrm>
          <a:off x="4396740" y="6506718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macro="" textlink="">
      <xdr:nvSpPr>
        <xdr:cNvPr id="20" name="正方形/長方形 20">
          <a:extLst>
            <a:ext uri="{FF2B5EF4-FFF2-40B4-BE49-F238E27FC236}">
              <a16:creationId xmlns:a16="http://schemas.microsoft.com/office/drawing/2014/main" xmlns="" id="{D57A13ED-E583-48D7-B706-36143E3C8B56}"/>
            </a:ext>
          </a:extLst>
        </xdr:cNvPr>
        <xdr:cNvSpPr>
          <a:spLocks noChangeArrowheads="1"/>
        </xdr:cNvSpPr>
      </xdr:nvSpPr>
      <xdr:spPr bwMode="auto">
        <a:xfrm>
          <a:off x="5448300" y="65082420"/>
          <a:ext cx="18531" cy="20869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macro="" textlink="">
      <xdr:nvSpPr>
        <xdr:cNvPr id="21" name="正方形/長方形 24">
          <a:extLst>
            <a:ext uri="{FF2B5EF4-FFF2-40B4-BE49-F238E27FC236}">
              <a16:creationId xmlns:a16="http://schemas.microsoft.com/office/drawing/2014/main" xmlns="" id="{DF17369B-89D3-4238-BAB7-6732DE6C3A49}"/>
            </a:ext>
          </a:extLst>
        </xdr:cNvPr>
        <xdr:cNvSpPr>
          <a:spLocks noChangeArrowheads="1"/>
        </xdr:cNvSpPr>
      </xdr:nvSpPr>
      <xdr:spPr bwMode="auto">
        <a:xfrm>
          <a:off x="5494020" y="72961500"/>
          <a:ext cx="20848"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macro="" textlink="">
      <xdr:nvSpPr>
        <xdr:cNvPr id="22" name="正方形/長方形 25">
          <a:extLst>
            <a:ext uri="{FF2B5EF4-FFF2-40B4-BE49-F238E27FC236}">
              <a16:creationId xmlns:a16="http://schemas.microsoft.com/office/drawing/2014/main" xmlns="" id="{D691EBC3-328F-4026-9556-6712B72D5FB3}"/>
            </a:ext>
          </a:extLst>
        </xdr:cNvPr>
        <xdr:cNvSpPr>
          <a:spLocks noChangeArrowheads="1"/>
        </xdr:cNvSpPr>
      </xdr:nvSpPr>
      <xdr:spPr bwMode="auto">
        <a:xfrm>
          <a:off x="6835140" y="73860660"/>
          <a:ext cx="18531" cy="2090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macro="" textlink="">
      <xdr:nvSpPr>
        <xdr:cNvPr id="23" name="正方形/長方形 28">
          <a:extLst>
            <a:ext uri="{FF2B5EF4-FFF2-40B4-BE49-F238E27FC236}">
              <a16:creationId xmlns:a16="http://schemas.microsoft.com/office/drawing/2014/main" xmlns="" id="{739F3FE8-DB84-4726-8DAA-542A5183E315}"/>
            </a:ext>
          </a:extLst>
        </xdr:cNvPr>
        <xdr:cNvSpPr>
          <a:spLocks noChangeArrowheads="1"/>
        </xdr:cNvSpPr>
      </xdr:nvSpPr>
      <xdr:spPr bwMode="auto">
        <a:xfrm>
          <a:off x="7376160" y="74394060"/>
          <a:ext cx="18531"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macro="" textlink="">
      <xdr:nvSpPr>
        <xdr:cNvPr id="24" name="正方形/長方形 29">
          <a:extLst>
            <a:ext uri="{FF2B5EF4-FFF2-40B4-BE49-F238E27FC236}">
              <a16:creationId xmlns:a16="http://schemas.microsoft.com/office/drawing/2014/main" xmlns="" id="{DAF55A35-9EEC-4368-9BAB-D1112E982A08}"/>
            </a:ext>
          </a:extLst>
        </xdr:cNvPr>
        <xdr:cNvSpPr>
          <a:spLocks noChangeArrowheads="1"/>
        </xdr:cNvSpPr>
      </xdr:nvSpPr>
      <xdr:spPr bwMode="auto">
        <a:xfrm>
          <a:off x="7642860" y="74721720"/>
          <a:ext cx="18531" cy="156518"/>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tabSelected="1" zoomScaleNormal="100" workbookViewId="0">
      <pane xSplit="1" ySplit="14" topLeftCell="B15" activePane="bottomRight" state="frozen"/>
      <selection pane="topRight" activeCell="B1" sqref="B1"/>
      <selection pane="bottomLeft" activeCell="A9" sqref="A9"/>
      <selection pane="bottomRight" activeCell="I87" sqref="I87"/>
    </sheetView>
  </sheetViews>
  <sheetFormatPr defaultRowHeight="18.75" x14ac:dyDescent="0.4"/>
  <cols>
    <col min="1" max="1" width="4.875" customWidth="1"/>
    <col min="2" max="2" width="12" customWidth="1"/>
    <col min="3" max="3" width="10.625" customWidth="1"/>
    <col min="4" max="6" width="8.25" customWidth="1"/>
    <col min="7" max="7" width="9.875" customWidth="1"/>
    <col min="10" max="15" width="7.75" customWidth="1"/>
  </cols>
  <sheetData>
    <row r="1" spans="1:18" x14ac:dyDescent="0.4">
      <c r="A1" s="1" t="s">
        <v>7</v>
      </c>
      <c r="C1" t="s">
        <v>40</v>
      </c>
    </row>
    <row r="2" spans="1:18" x14ac:dyDescent="0.4">
      <c r="A2" s="1" t="s">
        <v>8</v>
      </c>
      <c r="C2" t="s">
        <v>45</v>
      </c>
    </row>
    <row r="3" spans="1:18" x14ac:dyDescent="0.4">
      <c r="A3" s="1" t="s">
        <v>10</v>
      </c>
      <c r="C3" s="29">
        <v>100000</v>
      </c>
    </row>
    <row r="4" spans="1:18" x14ac:dyDescent="0.4">
      <c r="A4" s="1" t="s">
        <v>11</v>
      </c>
      <c r="C4" s="83" t="s">
        <v>41</v>
      </c>
    </row>
    <row r="5" spans="1:18" x14ac:dyDescent="0.4">
      <c r="A5" s="1"/>
      <c r="D5" t="s">
        <v>42</v>
      </c>
    </row>
    <row r="6" spans="1:18" x14ac:dyDescent="0.4">
      <c r="A6" s="1"/>
      <c r="D6" t="s">
        <v>43</v>
      </c>
    </row>
    <row r="7" spans="1:18" x14ac:dyDescent="0.4">
      <c r="A7" s="1"/>
      <c r="D7" t="s">
        <v>44</v>
      </c>
    </row>
    <row r="8" spans="1:18" x14ac:dyDescent="0.4">
      <c r="A8" s="1"/>
      <c r="C8" s="29" t="s">
        <v>35</v>
      </c>
    </row>
    <row r="9" spans="1:18" x14ac:dyDescent="0.4">
      <c r="A9" s="1"/>
      <c r="C9" s="82"/>
    </row>
    <row r="10" spans="1:18" x14ac:dyDescent="0.4">
      <c r="A10" s="1" t="s">
        <v>12</v>
      </c>
      <c r="C10" s="29" t="s">
        <v>37</v>
      </c>
    </row>
    <row r="11" spans="1:18" ht="19.5" thickBot="1" x14ac:dyDescent="0.45">
      <c r="A11" s="1"/>
      <c r="C11" s="29" t="s">
        <v>36</v>
      </c>
    </row>
    <row r="12" spans="1:18" ht="19.5" thickBot="1" x14ac:dyDescent="0.45">
      <c r="A12" s="24" t="s">
        <v>0</v>
      </c>
      <c r="B12" s="24" t="s">
        <v>1</v>
      </c>
      <c r="C12" s="24" t="s">
        <v>1</v>
      </c>
      <c r="D12" s="47" t="s">
        <v>24</v>
      </c>
      <c r="E12" s="25"/>
      <c r="F12" s="26"/>
      <c r="G12" s="84" t="s">
        <v>3</v>
      </c>
      <c r="H12" s="85"/>
      <c r="I12" s="91"/>
      <c r="J12" s="84" t="s">
        <v>22</v>
      </c>
      <c r="K12" s="85"/>
      <c r="L12" s="91"/>
      <c r="M12" s="84" t="s">
        <v>23</v>
      </c>
      <c r="N12" s="85"/>
      <c r="O12" s="91"/>
    </row>
    <row r="13" spans="1:18" ht="19.5" thickBot="1" x14ac:dyDescent="0.45">
      <c r="A13" s="27"/>
      <c r="B13" s="27" t="s">
        <v>2</v>
      </c>
      <c r="C13" s="62" t="s">
        <v>28</v>
      </c>
      <c r="D13" s="13">
        <v>1.27</v>
      </c>
      <c r="E13" s="14">
        <v>1.5</v>
      </c>
      <c r="F13" s="15">
        <v>2</v>
      </c>
      <c r="G13" s="13">
        <v>1.27</v>
      </c>
      <c r="H13" s="14">
        <v>1.5</v>
      </c>
      <c r="I13" s="15">
        <v>2</v>
      </c>
      <c r="J13" s="13">
        <v>1.27</v>
      </c>
      <c r="K13" s="14">
        <v>1.5</v>
      </c>
      <c r="L13" s="15">
        <v>2</v>
      </c>
      <c r="M13" s="13">
        <v>1.27</v>
      </c>
      <c r="N13" s="14">
        <v>1.5</v>
      </c>
      <c r="O13" s="15">
        <v>2</v>
      </c>
    </row>
    <row r="14" spans="1:18" ht="19.5" thickBot="1" x14ac:dyDescent="0.45">
      <c r="A14" s="28" t="s">
        <v>9</v>
      </c>
      <c r="B14" s="12"/>
      <c r="C14" s="48"/>
      <c r="D14" s="17"/>
      <c r="E14" s="16"/>
      <c r="F14" s="18"/>
      <c r="G14" s="19">
        <f>C3</f>
        <v>100000</v>
      </c>
      <c r="H14" s="20">
        <f>C3</f>
        <v>100000</v>
      </c>
      <c r="I14" s="21">
        <f>C3</f>
        <v>100000</v>
      </c>
      <c r="J14" s="88" t="s">
        <v>22</v>
      </c>
      <c r="K14" s="89"/>
      <c r="L14" s="90"/>
      <c r="M14" s="88"/>
      <c r="N14" s="89"/>
      <c r="O14" s="90"/>
    </row>
    <row r="15" spans="1:18" x14ac:dyDescent="0.4">
      <c r="A15" s="9">
        <v>1</v>
      </c>
      <c r="B15" s="23">
        <v>40206</v>
      </c>
      <c r="C15" s="49">
        <v>2</v>
      </c>
      <c r="D15" s="53">
        <v>1.27</v>
      </c>
      <c r="E15" s="54">
        <v>1.5</v>
      </c>
      <c r="F15" s="98">
        <v>2</v>
      </c>
      <c r="G15" s="22">
        <f>IF(D15="","",G14+M15)</f>
        <v>103810</v>
      </c>
      <c r="H15" s="22">
        <f t="shared" ref="H15" si="0">IF(E15="","",H14+N15)</f>
        <v>104500</v>
      </c>
      <c r="I15" s="22">
        <f t="shared" ref="I15" si="1">IF(F15="","",I14+O15)</f>
        <v>106000</v>
      </c>
      <c r="J15" s="40">
        <f>IF(G14="","",G14*0.03)</f>
        <v>3000</v>
      </c>
      <c r="K15" s="41">
        <f>IF(H14="","",H14*0.03)</f>
        <v>3000</v>
      </c>
      <c r="L15" s="42">
        <f>IF(I14="","",I14*0.03)</f>
        <v>3000</v>
      </c>
      <c r="M15" s="40">
        <f>IF(D15="","",J15*D15)</f>
        <v>3810</v>
      </c>
      <c r="N15" s="41">
        <f>IF(E15="","",K15*E15)</f>
        <v>4500</v>
      </c>
      <c r="O15" s="42">
        <f>IF(F15="","",L15*F15)</f>
        <v>6000</v>
      </c>
      <c r="P15" s="39">
        <v>10</v>
      </c>
      <c r="Q15" s="39"/>
      <c r="R15" s="39"/>
    </row>
    <row r="16" spans="1:18" x14ac:dyDescent="0.4">
      <c r="A16" s="9">
        <v>2</v>
      </c>
      <c r="B16" s="5">
        <v>40207</v>
      </c>
      <c r="C16" s="46">
        <v>2</v>
      </c>
      <c r="D16" s="55">
        <v>-1</v>
      </c>
      <c r="E16" s="56">
        <v>-1</v>
      </c>
      <c r="F16" s="57">
        <v>-1</v>
      </c>
      <c r="G16" s="22">
        <f t="shared" ref="G16:G47" si="2">IF(D16="","",G15+M16)</f>
        <v>100695.7</v>
      </c>
      <c r="H16" s="22">
        <f t="shared" ref="H16:H47" si="3">IF(E16="","",H15+N16)</f>
        <v>101365</v>
      </c>
      <c r="I16" s="22">
        <f t="shared" ref="I16:I47" si="4">IF(F16="","",I15+O16)</f>
        <v>102820</v>
      </c>
      <c r="J16" s="43">
        <f t="shared" ref="J16:J18" si="5">IF(G15="","",G15*0.03)</f>
        <v>3114.2999999999997</v>
      </c>
      <c r="K16" s="44">
        <f t="shared" ref="K16:K18" si="6">IF(H15="","",H15*0.03)</f>
        <v>3135</v>
      </c>
      <c r="L16" s="45">
        <f t="shared" ref="L16:L18" si="7">IF(I15="","",I15*0.03)</f>
        <v>3180</v>
      </c>
      <c r="M16" s="43">
        <f t="shared" ref="M16:M18" si="8">IF(D16="","",J16*D16)</f>
        <v>-3114.2999999999997</v>
      </c>
      <c r="N16" s="44">
        <f t="shared" ref="N16:N18" si="9">IF(E16="","",K16*E16)</f>
        <v>-3135</v>
      </c>
      <c r="O16" s="45">
        <f t="shared" ref="O16:O18" si="10">IF(F16="","",L16*F16)</f>
        <v>-3180</v>
      </c>
      <c r="P16" s="39">
        <v>10</v>
      </c>
      <c r="Q16" s="39">
        <v>2</v>
      </c>
      <c r="R16" s="39"/>
    </row>
    <row r="17" spans="1:18" x14ac:dyDescent="0.4">
      <c r="A17" s="9">
        <v>3</v>
      </c>
      <c r="B17" s="5">
        <v>40260</v>
      </c>
      <c r="C17" s="46">
        <v>2</v>
      </c>
      <c r="D17" s="55">
        <v>1.27</v>
      </c>
      <c r="E17" s="56">
        <v>1.5</v>
      </c>
      <c r="F17" s="78">
        <v>2</v>
      </c>
      <c r="G17" s="22">
        <f t="shared" si="2"/>
        <v>104532.20616999999</v>
      </c>
      <c r="H17" s="22">
        <f t="shared" si="3"/>
        <v>105926.425</v>
      </c>
      <c r="I17" s="22">
        <f t="shared" si="4"/>
        <v>108989.2</v>
      </c>
      <c r="J17" s="43">
        <f t="shared" si="5"/>
        <v>3020.8709999999996</v>
      </c>
      <c r="K17" s="44">
        <f t="shared" si="6"/>
        <v>3040.95</v>
      </c>
      <c r="L17" s="45">
        <f t="shared" si="7"/>
        <v>3084.6</v>
      </c>
      <c r="M17" s="43">
        <f t="shared" si="8"/>
        <v>3836.5061699999997</v>
      </c>
      <c r="N17" s="44">
        <f t="shared" si="9"/>
        <v>4561.4249999999993</v>
      </c>
      <c r="O17" s="45">
        <f t="shared" si="10"/>
        <v>6169.2</v>
      </c>
      <c r="P17" s="39"/>
      <c r="Q17" s="39"/>
      <c r="R17" s="39"/>
    </row>
    <row r="18" spans="1:18" x14ac:dyDescent="0.4">
      <c r="A18" s="9">
        <v>4</v>
      </c>
      <c r="B18" s="5">
        <v>40275</v>
      </c>
      <c r="C18" s="46">
        <v>2</v>
      </c>
      <c r="D18" s="55">
        <v>-1</v>
      </c>
      <c r="E18" s="56">
        <v>-1</v>
      </c>
      <c r="F18" s="57">
        <v>-1</v>
      </c>
      <c r="G18" s="22">
        <f t="shared" si="2"/>
        <v>101396.23998489999</v>
      </c>
      <c r="H18" s="22">
        <f t="shared" si="3"/>
        <v>102748.63225000001</v>
      </c>
      <c r="I18" s="22">
        <f t="shared" si="4"/>
        <v>105719.52399999999</v>
      </c>
      <c r="J18" s="43">
        <f t="shared" si="5"/>
        <v>3135.9661850999996</v>
      </c>
      <c r="K18" s="44">
        <f t="shared" si="6"/>
        <v>3177.7927500000001</v>
      </c>
      <c r="L18" s="45">
        <f t="shared" si="7"/>
        <v>3269.6759999999999</v>
      </c>
      <c r="M18" s="43">
        <f t="shared" si="8"/>
        <v>-3135.9661850999996</v>
      </c>
      <c r="N18" s="44">
        <f t="shared" si="9"/>
        <v>-3177.7927500000001</v>
      </c>
      <c r="O18" s="45">
        <f t="shared" si="10"/>
        <v>-3269.6759999999999</v>
      </c>
      <c r="P18" s="39">
        <v>10</v>
      </c>
      <c r="Q18" s="39"/>
      <c r="R18" s="39"/>
    </row>
    <row r="19" spans="1:18" x14ac:dyDescent="0.4">
      <c r="A19" s="9">
        <v>5</v>
      </c>
      <c r="B19" s="5">
        <v>40282</v>
      </c>
      <c r="C19" s="46">
        <v>1</v>
      </c>
      <c r="D19" s="55">
        <v>-1</v>
      </c>
      <c r="E19" s="56">
        <v>-1</v>
      </c>
      <c r="F19" s="78">
        <v>-1</v>
      </c>
      <c r="G19" s="22">
        <f t="shared" si="2"/>
        <v>98354.352785352996</v>
      </c>
      <c r="H19" s="22">
        <f t="shared" si="3"/>
        <v>99666.173282500007</v>
      </c>
      <c r="I19" s="22">
        <f t="shared" si="4"/>
        <v>102547.93827999999</v>
      </c>
      <c r="J19" s="43">
        <f t="shared" ref="J19:J61" si="11">IF(G18="","",G18*0.03)</f>
        <v>3041.8871995469995</v>
      </c>
      <c r="K19" s="44">
        <f t="shared" ref="K19:K61" si="12">IF(H18="","",H18*0.03)</f>
        <v>3082.4589675000002</v>
      </c>
      <c r="L19" s="45">
        <f t="shared" ref="L19:L61" si="13">IF(I18="","",I18*0.03)</f>
        <v>3171.5857199999996</v>
      </c>
      <c r="M19" s="43">
        <f t="shared" ref="M19:M61" si="14">IF(D19="","",J19*D19)</f>
        <v>-3041.8871995469995</v>
      </c>
      <c r="N19" s="44">
        <f t="shared" ref="N19:N61" si="15">IF(E19="","",K19*E19)</f>
        <v>-3082.4589675000002</v>
      </c>
      <c r="O19" s="45">
        <f t="shared" ref="O19:O61" si="16">IF(F19="","",L19*F19)</f>
        <v>-3171.5857199999996</v>
      </c>
      <c r="P19" s="39">
        <v>10</v>
      </c>
      <c r="Q19" s="39">
        <v>2</v>
      </c>
      <c r="R19" s="39"/>
    </row>
    <row r="20" spans="1:18" x14ac:dyDescent="0.4">
      <c r="A20" s="9">
        <v>6</v>
      </c>
      <c r="B20" s="5">
        <v>40296</v>
      </c>
      <c r="C20" s="46">
        <v>2</v>
      </c>
      <c r="D20" s="55">
        <v>-1</v>
      </c>
      <c r="E20" s="56">
        <v>-1</v>
      </c>
      <c r="F20" s="78">
        <v>-1</v>
      </c>
      <c r="G20" s="22">
        <f t="shared" si="2"/>
        <v>95403.722201792407</v>
      </c>
      <c r="H20" s="22">
        <f t="shared" si="3"/>
        <v>96676.188084025009</v>
      </c>
      <c r="I20" s="22">
        <f t="shared" si="4"/>
        <v>99471.500131599983</v>
      </c>
      <c r="J20" s="43">
        <f t="shared" si="11"/>
        <v>2950.6305835605899</v>
      </c>
      <c r="K20" s="44">
        <f t="shared" si="12"/>
        <v>2989.9851984750003</v>
      </c>
      <c r="L20" s="45">
        <f t="shared" si="13"/>
        <v>3076.4381483999996</v>
      </c>
      <c r="M20" s="43">
        <f t="shared" si="14"/>
        <v>-2950.6305835605899</v>
      </c>
      <c r="N20" s="44">
        <f t="shared" si="15"/>
        <v>-2989.9851984750003</v>
      </c>
      <c r="O20" s="45">
        <f t="shared" si="16"/>
        <v>-3076.4381483999996</v>
      </c>
      <c r="P20" s="39">
        <v>10</v>
      </c>
      <c r="Q20" s="39"/>
      <c r="R20" s="39"/>
    </row>
    <row r="21" spans="1:18" x14ac:dyDescent="0.4">
      <c r="A21" s="9">
        <v>7</v>
      </c>
      <c r="B21" s="5">
        <v>40310</v>
      </c>
      <c r="C21" s="46">
        <v>2</v>
      </c>
      <c r="D21" s="55">
        <v>1.27</v>
      </c>
      <c r="E21" s="56">
        <v>1.5</v>
      </c>
      <c r="F21" s="99">
        <v>2</v>
      </c>
      <c r="G21" s="22">
        <f t="shared" si="2"/>
        <v>99038.6040176807</v>
      </c>
      <c r="H21" s="22">
        <f t="shared" si="3"/>
        <v>101026.61654780613</v>
      </c>
      <c r="I21" s="22">
        <f t="shared" si="4"/>
        <v>105439.79013949598</v>
      </c>
      <c r="J21" s="43">
        <f t="shared" si="11"/>
        <v>2862.1116660537723</v>
      </c>
      <c r="K21" s="44">
        <f t="shared" si="12"/>
        <v>2900.2856425207501</v>
      </c>
      <c r="L21" s="45">
        <f t="shared" si="13"/>
        <v>2984.1450039479996</v>
      </c>
      <c r="M21" s="43">
        <f t="shared" si="14"/>
        <v>3634.8818158882909</v>
      </c>
      <c r="N21" s="44">
        <f t="shared" si="15"/>
        <v>4350.4284637811252</v>
      </c>
      <c r="O21" s="45">
        <f t="shared" si="16"/>
        <v>5968.2900078959992</v>
      </c>
      <c r="P21" s="39"/>
      <c r="Q21" s="39">
        <v>4</v>
      </c>
      <c r="R21" s="39"/>
    </row>
    <row r="22" spans="1:18" x14ac:dyDescent="0.4">
      <c r="A22" s="9">
        <v>8</v>
      </c>
      <c r="B22" s="5">
        <v>40311</v>
      </c>
      <c r="C22" s="46">
        <v>2</v>
      </c>
      <c r="D22" s="55">
        <v>1.27</v>
      </c>
      <c r="E22" s="56">
        <v>1.5</v>
      </c>
      <c r="F22" s="99">
        <v>2</v>
      </c>
      <c r="G22" s="22">
        <f t="shared" si="2"/>
        <v>102811.97483075433</v>
      </c>
      <c r="H22" s="22">
        <f t="shared" si="3"/>
        <v>105572.81429245741</v>
      </c>
      <c r="I22" s="22">
        <f t="shared" si="4"/>
        <v>111766.17754786574</v>
      </c>
      <c r="J22" s="43">
        <f t="shared" si="11"/>
        <v>2971.158120530421</v>
      </c>
      <c r="K22" s="44">
        <f t="shared" si="12"/>
        <v>3030.798496434184</v>
      </c>
      <c r="L22" s="45">
        <f t="shared" si="13"/>
        <v>3163.1937041848792</v>
      </c>
      <c r="M22" s="43">
        <f t="shared" si="14"/>
        <v>3773.3708130736345</v>
      </c>
      <c r="N22" s="44">
        <f t="shared" si="15"/>
        <v>4546.1977446512756</v>
      </c>
      <c r="O22" s="45">
        <f t="shared" si="16"/>
        <v>6326.3874083697583</v>
      </c>
      <c r="P22" s="39"/>
      <c r="Q22" s="39">
        <v>3</v>
      </c>
      <c r="R22" s="39"/>
    </row>
    <row r="23" spans="1:18" x14ac:dyDescent="0.4">
      <c r="A23" s="9">
        <v>9</v>
      </c>
      <c r="B23" s="5">
        <v>40352</v>
      </c>
      <c r="C23" s="46">
        <v>2</v>
      </c>
      <c r="D23" s="55">
        <v>-1</v>
      </c>
      <c r="E23" s="56">
        <v>-1</v>
      </c>
      <c r="F23" s="78">
        <v>-1</v>
      </c>
      <c r="G23" s="22">
        <f t="shared" si="2"/>
        <v>99727.615585831707</v>
      </c>
      <c r="H23" s="22">
        <f t="shared" si="3"/>
        <v>102405.62986368369</v>
      </c>
      <c r="I23" s="22">
        <f t="shared" si="4"/>
        <v>108413.19222142977</v>
      </c>
      <c r="J23" s="43">
        <f t="shared" si="11"/>
        <v>3084.3592449226298</v>
      </c>
      <c r="K23" s="44">
        <f t="shared" si="12"/>
        <v>3167.1844287737222</v>
      </c>
      <c r="L23" s="45">
        <f t="shared" si="13"/>
        <v>3352.9853264359722</v>
      </c>
      <c r="M23" s="43">
        <f t="shared" si="14"/>
        <v>-3084.3592449226298</v>
      </c>
      <c r="N23" s="44">
        <f t="shared" si="15"/>
        <v>-3167.1844287737222</v>
      </c>
      <c r="O23" s="45">
        <f t="shared" si="16"/>
        <v>-3352.9853264359722</v>
      </c>
      <c r="P23" s="39"/>
      <c r="Q23" s="39"/>
      <c r="R23" s="39"/>
    </row>
    <row r="24" spans="1:18" x14ac:dyDescent="0.4">
      <c r="A24" s="9">
        <v>10</v>
      </c>
      <c r="B24" s="5">
        <v>40385</v>
      </c>
      <c r="C24" s="46">
        <v>1</v>
      </c>
      <c r="D24" s="55">
        <v>1.27</v>
      </c>
      <c r="E24" s="56">
        <v>1.5</v>
      </c>
      <c r="F24" s="99">
        <v>2</v>
      </c>
      <c r="G24" s="22">
        <f t="shared" ref="G24:G28" si="17">IF(D24="","",G23+M24)</f>
        <v>103527.2377396519</v>
      </c>
      <c r="H24" s="22">
        <f t="shared" ref="H24:H28" si="18">IF(E24="","",H23+N24)</f>
        <v>107013.88320754946</v>
      </c>
      <c r="I24" s="22">
        <f t="shared" ref="I24:I28" si="19">IF(F24="","",I23+O24)</f>
        <v>114917.98375471555</v>
      </c>
      <c r="J24" s="43">
        <f t="shared" ref="J24:J28" si="20">IF(G23="","",G23*0.03)</f>
        <v>2991.828467574951</v>
      </c>
      <c r="K24" s="44">
        <f t="shared" ref="K24:K28" si="21">IF(H23="","",H23*0.03)</f>
        <v>3072.1688959105104</v>
      </c>
      <c r="L24" s="45">
        <f t="shared" ref="L24:L28" si="22">IF(I23="","",I23*0.03)</f>
        <v>3252.3957666428928</v>
      </c>
      <c r="M24" s="43">
        <f t="shared" ref="M24:M28" si="23">IF(D24="","",J24*D24)</f>
        <v>3799.622153820188</v>
      </c>
      <c r="N24" s="44">
        <f t="shared" ref="N24:N28" si="24">IF(E24="","",K24*E24)</f>
        <v>4608.2533438657656</v>
      </c>
      <c r="O24" s="45">
        <f t="shared" ref="O24:O28" si="25">IF(F24="","",L24*F24)</f>
        <v>6504.7915332857856</v>
      </c>
      <c r="P24" s="39">
        <v>10</v>
      </c>
      <c r="Q24" s="39">
        <v>2</v>
      </c>
      <c r="R24" s="39"/>
    </row>
    <row r="25" spans="1:18" x14ac:dyDescent="0.4">
      <c r="A25" s="9">
        <v>11</v>
      </c>
      <c r="B25" s="5">
        <v>40387</v>
      </c>
      <c r="C25" s="46">
        <v>1</v>
      </c>
      <c r="D25" s="55">
        <v>1.27</v>
      </c>
      <c r="E25" s="56">
        <v>1.5</v>
      </c>
      <c r="F25" s="99">
        <v>2</v>
      </c>
      <c r="G25" s="22">
        <f t="shared" si="17"/>
        <v>107471.62549753264</v>
      </c>
      <c r="H25" s="22">
        <f t="shared" si="18"/>
        <v>111829.50795188919</v>
      </c>
      <c r="I25" s="22">
        <f t="shared" si="19"/>
        <v>121813.06277999848</v>
      </c>
      <c r="J25" s="43">
        <f t="shared" si="20"/>
        <v>3105.817132189557</v>
      </c>
      <c r="K25" s="44">
        <f t="shared" si="21"/>
        <v>3210.4164962264836</v>
      </c>
      <c r="L25" s="45">
        <f t="shared" si="22"/>
        <v>3447.5395126414664</v>
      </c>
      <c r="M25" s="43">
        <f t="shared" si="23"/>
        <v>3944.3877578807374</v>
      </c>
      <c r="N25" s="44">
        <f t="shared" si="24"/>
        <v>4815.6247443397251</v>
      </c>
      <c r="O25" s="45">
        <f t="shared" si="25"/>
        <v>6895.0790252829329</v>
      </c>
      <c r="P25" s="39"/>
      <c r="Q25" s="39"/>
      <c r="R25" s="39"/>
    </row>
    <row r="26" spans="1:18" x14ac:dyDescent="0.4">
      <c r="A26" s="9">
        <v>12</v>
      </c>
      <c r="B26" s="5">
        <v>40392</v>
      </c>
      <c r="C26" s="46">
        <v>1</v>
      </c>
      <c r="D26" s="55">
        <v>1.27</v>
      </c>
      <c r="E26" s="56">
        <v>1.5</v>
      </c>
      <c r="F26" s="57">
        <v>2</v>
      </c>
      <c r="G26" s="22">
        <f t="shared" si="17"/>
        <v>111566.29442898864</v>
      </c>
      <c r="H26" s="22">
        <f t="shared" si="18"/>
        <v>116861.8358097242</v>
      </c>
      <c r="I26" s="22">
        <f t="shared" si="19"/>
        <v>129121.84654679839</v>
      </c>
      <c r="J26" s="43">
        <f t="shared" si="20"/>
        <v>3224.1487649259793</v>
      </c>
      <c r="K26" s="44">
        <f t="shared" si="21"/>
        <v>3354.8852385566756</v>
      </c>
      <c r="L26" s="45">
        <f t="shared" si="22"/>
        <v>3654.3918833999542</v>
      </c>
      <c r="M26" s="43">
        <f t="shared" si="23"/>
        <v>4094.668931455994</v>
      </c>
      <c r="N26" s="44">
        <f t="shared" si="24"/>
        <v>5032.3278578350137</v>
      </c>
      <c r="O26" s="45">
        <f t="shared" si="25"/>
        <v>7308.7837667999083</v>
      </c>
      <c r="P26" s="39">
        <v>10</v>
      </c>
      <c r="Q26" s="39"/>
      <c r="R26" s="39"/>
    </row>
    <row r="27" spans="1:18" x14ac:dyDescent="0.4">
      <c r="A27" s="9">
        <v>13</v>
      </c>
      <c r="B27" s="5">
        <v>40403</v>
      </c>
      <c r="C27" s="46">
        <v>2</v>
      </c>
      <c r="D27" s="55">
        <v>-1</v>
      </c>
      <c r="E27" s="56">
        <v>-1</v>
      </c>
      <c r="F27" s="57">
        <v>-1</v>
      </c>
      <c r="G27" s="22">
        <f t="shared" si="17"/>
        <v>108219.30559611898</v>
      </c>
      <c r="H27" s="22">
        <f t="shared" si="18"/>
        <v>113355.98073543247</v>
      </c>
      <c r="I27" s="22">
        <f t="shared" si="19"/>
        <v>125248.19115039444</v>
      </c>
      <c r="J27" s="43">
        <f t="shared" si="20"/>
        <v>3346.9888328696588</v>
      </c>
      <c r="K27" s="44">
        <f t="shared" si="21"/>
        <v>3505.8550742917259</v>
      </c>
      <c r="L27" s="45">
        <f t="shared" si="22"/>
        <v>3873.6553964039517</v>
      </c>
      <c r="M27" s="43">
        <f t="shared" si="23"/>
        <v>-3346.9888328696588</v>
      </c>
      <c r="N27" s="44">
        <f t="shared" si="24"/>
        <v>-3505.8550742917259</v>
      </c>
      <c r="O27" s="45">
        <f t="shared" si="25"/>
        <v>-3873.6553964039517</v>
      </c>
      <c r="P27" s="39"/>
      <c r="Q27" s="39">
        <v>2</v>
      </c>
      <c r="R27" s="39"/>
    </row>
    <row r="28" spans="1:18" x14ac:dyDescent="0.4">
      <c r="A28" s="9">
        <v>14</v>
      </c>
      <c r="B28" s="5">
        <v>40437</v>
      </c>
      <c r="C28" s="46">
        <v>1</v>
      </c>
      <c r="D28" s="55">
        <v>1.27</v>
      </c>
      <c r="E28" s="56">
        <v>1.5</v>
      </c>
      <c r="F28" s="99">
        <v>2</v>
      </c>
      <c r="G28" s="22">
        <f t="shared" si="17"/>
        <v>112342.46113933112</v>
      </c>
      <c r="H28" s="22">
        <f t="shared" si="18"/>
        <v>118456.99986852694</v>
      </c>
      <c r="I28" s="22">
        <f t="shared" si="19"/>
        <v>132763.0826194181</v>
      </c>
      <c r="J28" s="43">
        <f t="shared" si="20"/>
        <v>3246.5791678835694</v>
      </c>
      <c r="K28" s="44">
        <f t="shared" si="21"/>
        <v>3400.679422062974</v>
      </c>
      <c r="L28" s="45">
        <f t="shared" si="22"/>
        <v>3757.4457345118331</v>
      </c>
      <c r="M28" s="43">
        <f t="shared" si="23"/>
        <v>4123.1555432121331</v>
      </c>
      <c r="N28" s="44">
        <f t="shared" si="24"/>
        <v>5101.0191330944608</v>
      </c>
      <c r="O28" s="45">
        <f t="shared" si="25"/>
        <v>7514.8914690236661</v>
      </c>
      <c r="P28" s="39"/>
      <c r="Q28" s="39">
        <v>3</v>
      </c>
      <c r="R28" s="39"/>
    </row>
    <row r="29" spans="1:18" x14ac:dyDescent="0.4">
      <c r="A29" s="9">
        <v>15</v>
      </c>
      <c r="B29" s="5">
        <v>40449</v>
      </c>
      <c r="C29" s="46">
        <v>1</v>
      </c>
      <c r="D29" s="55">
        <v>1.27</v>
      </c>
      <c r="E29" s="56">
        <v>1.5</v>
      </c>
      <c r="F29" s="101">
        <v>2</v>
      </c>
      <c r="G29" s="22">
        <f t="shared" si="2"/>
        <v>116622.70890873963</v>
      </c>
      <c r="H29" s="22">
        <f t="shared" si="3"/>
        <v>123787.56486261066</v>
      </c>
      <c r="I29" s="22">
        <f t="shared" si="4"/>
        <v>140728.86757658317</v>
      </c>
      <c r="J29" s="43">
        <f t="shared" si="11"/>
        <v>3370.2738341799336</v>
      </c>
      <c r="K29" s="44">
        <f t="shared" si="12"/>
        <v>3553.709996055808</v>
      </c>
      <c r="L29" s="45">
        <f t="shared" si="13"/>
        <v>3982.8924785825429</v>
      </c>
      <c r="M29" s="43">
        <f t="shared" si="14"/>
        <v>4280.2477694085155</v>
      </c>
      <c r="N29" s="44">
        <f t="shared" si="15"/>
        <v>5330.564994083712</v>
      </c>
      <c r="O29" s="45">
        <f t="shared" si="16"/>
        <v>7965.7849571650859</v>
      </c>
      <c r="P29" s="39"/>
      <c r="Q29" s="39"/>
      <c r="R29" s="39"/>
    </row>
    <row r="30" spans="1:18" x14ac:dyDescent="0.4">
      <c r="A30" s="9">
        <v>16</v>
      </c>
      <c r="B30" s="5">
        <v>40451</v>
      </c>
      <c r="C30" s="46">
        <v>1</v>
      </c>
      <c r="D30" s="55">
        <v>1.27</v>
      </c>
      <c r="E30" s="56">
        <v>1.5</v>
      </c>
      <c r="F30" s="101">
        <v>2</v>
      </c>
      <c r="G30" s="22">
        <f t="shared" si="2"/>
        <v>121066.03411816261</v>
      </c>
      <c r="H30" s="22">
        <f t="shared" si="3"/>
        <v>129358.00528142814</v>
      </c>
      <c r="I30" s="22">
        <f t="shared" si="4"/>
        <v>149172.59963117816</v>
      </c>
      <c r="J30" s="43">
        <f t="shared" si="11"/>
        <v>3498.6812672621886</v>
      </c>
      <c r="K30" s="44">
        <f t="shared" si="12"/>
        <v>3713.6269458783195</v>
      </c>
      <c r="L30" s="45">
        <f t="shared" si="13"/>
        <v>4221.8660272974948</v>
      </c>
      <c r="M30" s="43">
        <f t="shared" si="14"/>
        <v>4443.3252094229792</v>
      </c>
      <c r="N30" s="44">
        <f t="shared" si="15"/>
        <v>5570.4404188174794</v>
      </c>
      <c r="O30" s="45">
        <f t="shared" si="16"/>
        <v>8443.7320545949897</v>
      </c>
      <c r="P30" s="39"/>
      <c r="Q30" s="39">
        <v>3</v>
      </c>
      <c r="R30" s="39"/>
    </row>
    <row r="31" spans="1:18" x14ac:dyDescent="0.4">
      <c r="A31" s="9">
        <v>17</v>
      </c>
      <c r="B31" s="5">
        <v>40491</v>
      </c>
      <c r="C31" s="46">
        <v>2</v>
      </c>
      <c r="D31" s="55">
        <v>1.27</v>
      </c>
      <c r="E31" s="56">
        <v>1.5</v>
      </c>
      <c r="F31" s="99">
        <v>2</v>
      </c>
      <c r="G31" s="22">
        <f t="shared" si="2"/>
        <v>125678.65001806461</v>
      </c>
      <c r="H31" s="22">
        <f t="shared" si="3"/>
        <v>135179.11551909239</v>
      </c>
      <c r="I31" s="22">
        <f t="shared" si="4"/>
        <v>158122.95560904886</v>
      </c>
      <c r="J31" s="43">
        <f t="shared" si="11"/>
        <v>3631.9810235448781</v>
      </c>
      <c r="K31" s="44">
        <f t="shared" si="12"/>
        <v>3880.7401584428439</v>
      </c>
      <c r="L31" s="45">
        <f t="shared" si="13"/>
        <v>4475.1779889353447</v>
      </c>
      <c r="M31" s="43">
        <f t="shared" si="14"/>
        <v>4612.6158999019954</v>
      </c>
      <c r="N31" s="44">
        <f t="shared" si="15"/>
        <v>5821.1102376642657</v>
      </c>
      <c r="O31" s="45">
        <f t="shared" si="16"/>
        <v>8950.3559778706895</v>
      </c>
      <c r="P31" s="39"/>
      <c r="Q31" s="39">
        <v>2</v>
      </c>
      <c r="R31" s="39"/>
    </row>
    <row r="32" spans="1:18" x14ac:dyDescent="0.4">
      <c r="A32" s="9">
        <v>18</v>
      </c>
      <c r="B32" s="5">
        <v>40555</v>
      </c>
      <c r="C32" s="46">
        <v>1</v>
      </c>
      <c r="D32" s="55">
        <v>1.27</v>
      </c>
      <c r="E32" s="56">
        <v>1.5</v>
      </c>
      <c r="F32" s="99">
        <v>2</v>
      </c>
      <c r="G32" s="22">
        <f t="shared" si="2"/>
        <v>130467.00658375287</v>
      </c>
      <c r="H32" s="22">
        <f t="shared" si="3"/>
        <v>141262.17571745155</v>
      </c>
      <c r="I32" s="22">
        <f t="shared" si="4"/>
        <v>167610.3329455918</v>
      </c>
      <c r="J32" s="43">
        <f t="shared" si="11"/>
        <v>3770.3595005419384</v>
      </c>
      <c r="K32" s="44">
        <f t="shared" si="12"/>
        <v>4055.3734655727717</v>
      </c>
      <c r="L32" s="45">
        <f t="shared" si="13"/>
        <v>4743.6886682714658</v>
      </c>
      <c r="M32" s="43">
        <f t="shared" si="14"/>
        <v>4788.356565688262</v>
      </c>
      <c r="N32" s="44">
        <f t="shared" si="15"/>
        <v>6083.0601983591578</v>
      </c>
      <c r="O32" s="45">
        <f t="shared" si="16"/>
        <v>9487.3773365429315</v>
      </c>
      <c r="P32" s="39">
        <v>10</v>
      </c>
      <c r="Q32" s="39">
        <v>2</v>
      </c>
      <c r="R32" s="39"/>
    </row>
    <row r="33" spans="1:18" x14ac:dyDescent="0.4">
      <c r="A33" s="9">
        <v>19</v>
      </c>
      <c r="B33" s="5">
        <v>40567</v>
      </c>
      <c r="C33" s="46">
        <v>1</v>
      </c>
      <c r="D33" s="55">
        <v>1.27</v>
      </c>
      <c r="E33" s="56">
        <v>1.5</v>
      </c>
      <c r="F33" s="99">
        <v>2</v>
      </c>
      <c r="G33" s="22">
        <f t="shared" si="2"/>
        <v>135437.79953459385</v>
      </c>
      <c r="H33" s="22">
        <f t="shared" si="3"/>
        <v>147618.97362473689</v>
      </c>
      <c r="I33" s="22">
        <f t="shared" si="4"/>
        <v>177666.9529223273</v>
      </c>
      <c r="J33" s="43">
        <f t="shared" si="11"/>
        <v>3914.0101975125858</v>
      </c>
      <c r="K33" s="44">
        <f t="shared" si="12"/>
        <v>4237.8652715235467</v>
      </c>
      <c r="L33" s="45">
        <f t="shared" si="13"/>
        <v>5028.3099883677542</v>
      </c>
      <c r="M33" s="43">
        <f t="shared" si="14"/>
        <v>4970.7929508409843</v>
      </c>
      <c r="N33" s="44">
        <f t="shared" si="15"/>
        <v>6356.7979072853195</v>
      </c>
      <c r="O33" s="45">
        <f t="shared" si="16"/>
        <v>10056.619976735508</v>
      </c>
      <c r="P33" s="39">
        <v>10</v>
      </c>
      <c r="Q33" s="39">
        <v>3</v>
      </c>
      <c r="R33" s="39"/>
    </row>
    <row r="34" spans="1:18" x14ac:dyDescent="0.4">
      <c r="A34" s="9">
        <v>20</v>
      </c>
      <c r="B34" s="5">
        <v>40592</v>
      </c>
      <c r="C34" s="46">
        <v>1</v>
      </c>
      <c r="D34" s="55">
        <v>1.27</v>
      </c>
      <c r="E34" s="56">
        <v>1.5</v>
      </c>
      <c r="F34" s="99">
        <v>2</v>
      </c>
      <c r="G34" s="22">
        <f t="shared" si="2"/>
        <v>140597.97969686188</v>
      </c>
      <c r="H34" s="22">
        <f t="shared" si="3"/>
        <v>154261.82743785004</v>
      </c>
      <c r="I34" s="22">
        <f t="shared" si="4"/>
        <v>188326.97009766693</v>
      </c>
      <c r="J34" s="43">
        <f t="shared" si="11"/>
        <v>4063.1339860378157</v>
      </c>
      <c r="K34" s="44">
        <f t="shared" si="12"/>
        <v>4428.5692087421066</v>
      </c>
      <c r="L34" s="45">
        <f t="shared" si="13"/>
        <v>5330.0085876698186</v>
      </c>
      <c r="M34" s="43">
        <f t="shared" si="14"/>
        <v>5160.1801622680259</v>
      </c>
      <c r="N34" s="44">
        <f t="shared" si="15"/>
        <v>6642.85381311316</v>
      </c>
      <c r="O34" s="45">
        <f t="shared" si="16"/>
        <v>10660.017175339637</v>
      </c>
      <c r="P34" s="39"/>
      <c r="Q34" s="39">
        <v>3</v>
      </c>
      <c r="R34" s="39"/>
    </row>
    <row r="35" spans="1:18" x14ac:dyDescent="0.4">
      <c r="A35" s="9">
        <v>21</v>
      </c>
      <c r="B35" s="5">
        <v>40645</v>
      </c>
      <c r="C35" s="46">
        <v>1</v>
      </c>
      <c r="D35" s="55">
        <v>-1</v>
      </c>
      <c r="E35" s="56">
        <v>-1</v>
      </c>
      <c r="F35" s="78">
        <v>-1</v>
      </c>
      <c r="G35" s="22">
        <f t="shared" si="2"/>
        <v>136380.04030595603</v>
      </c>
      <c r="H35" s="22">
        <f t="shared" si="3"/>
        <v>149633.97261471453</v>
      </c>
      <c r="I35" s="22">
        <f t="shared" si="4"/>
        <v>182677.16099473691</v>
      </c>
      <c r="J35" s="43">
        <f t="shared" si="11"/>
        <v>4217.9393909058563</v>
      </c>
      <c r="K35" s="44">
        <f t="shared" si="12"/>
        <v>4627.8548231355007</v>
      </c>
      <c r="L35" s="45">
        <f t="shared" si="13"/>
        <v>5649.8091029300076</v>
      </c>
      <c r="M35" s="43">
        <f t="shared" si="14"/>
        <v>-4217.9393909058563</v>
      </c>
      <c r="N35" s="44">
        <f t="shared" si="15"/>
        <v>-4627.8548231355007</v>
      </c>
      <c r="O35" s="45">
        <f t="shared" si="16"/>
        <v>-5649.8091029300076</v>
      </c>
      <c r="P35" s="39"/>
      <c r="Q35" s="39">
        <v>4</v>
      </c>
      <c r="R35" s="39"/>
    </row>
    <row r="36" spans="1:18" x14ac:dyDescent="0.4">
      <c r="A36" s="9">
        <v>22</v>
      </c>
      <c r="B36" s="5">
        <v>40718</v>
      </c>
      <c r="C36" s="46">
        <v>2</v>
      </c>
      <c r="D36" s="55">
        <v>-1</v>
      </c>
      <c r="E36" s="56">
        <v>-1</v>
      </c>
      <c r="F36" s="78">
        <v>-1</v>
      </c>
      <c r="G36" s="22">
        <f t="shared" si="2"/>
        <v>132288.63909677736</v>
      </c>
      <c r="H36" s="22">
        <f t="shared" si="3"/>
        <v>145144.95343627309</v>
      </c>
      <c r="I36" s="22">
        <f t="shared" si="4"/>
        <v>177196.84616489481</v>
      </c>
      <c r="J36" s="43">
        <f t="shared" si="11"/>
        <v>4091.4012091786808</v>
      </c>
      <c r="K36" s="44">
        <f t="shared" si="12"/>
        <v>4489.0191784414355</v>
      </c>
      <c r="L36" s="45">
        <f t="shared" si="13"/>
        <v>5480.3148298421074</v>
      </c>
      <c r="M36" s="43">
        <f t="shared" si="14"/>
        <v>-4091.4012091786808</v>
      </c>
      <c r="N36" s="44">
        <f t="shared" si="15"/>
        <v>-4489.0191784414355</v>
      </c>
      <c r="O36" s="45">
        <f t="shared" si="16"/>
        <v>-5480.3148298421074</v>
      </c>
      <c r="P36" s="39"/>
      <c r="Q36" s="39"/>
      <c r="R36" s="39"/>
    </row>
    <row r="37" spans="1:18" x14ac:dyDescent="0.4">
      <c r="A37" s="9">
        <v>23</v>
      </c>
      <c r="B37" s="5">
        <v>40725</v>
      </c>
      <c r="C37" s="46">
        <v>1</v>
      </c>
      <c r="D37" s="55">
        <v>-1</v>
      </c>
      <c r="E37" s="56">
        <v>-1</v>
      </c>
      <c r="F37" s="78">
        <v>-1</v>
      </c>
      <c r="G37" s="22">
        <f t="shared" si="2"/>
        <v>128319.97992387404</v>
      </c>
      <c r="H37" s="22">
        <f t="shared" si="3"/>
        <v>140790.60483318489</v>
      </c>
      <c r="I37" s="22">
        <f t="shared" si="4"/>
        <v>171880.94077994797</v>
      </c>
      <c r="J37" s="43">
        <f t="shared" si="11"/>
        <v>3968.6591729033207</v>
      </c>
      <c r="K37" s="44">
        <f t="shared" si="12"/>
        <v>4354.3486030881922</v>
      </c>
      <c r="L37" s="45">
        <f t="shared" si="13"/>
        <v>5315.9053849468446</v>
      </c>
      <c r="M37" s="43">
        <f t="shared" si="14"/>
        <v>-3968.6591729033207</v>
      </c>
      <c r="N37" s="44">
        <f t="shared" si="15"/>
        <v>-4354.3486030881922</v>
      </c>
      <c r="O37" s="45">
        <f t="shared" si="16"/>
        <v>-5315.9053849468446</v>
      </c>
      <c r="P37" s="39"/>
      <c r="Q37" s="39"/>
      <c r="R37" s="39"/>
    </row>
    <row r="38" spans="1:18" x14ac:dyDescent="0.4">
      <c r="A38" s="9">
        <v>24</v>
      </c>
      <c r="B38" s="5">
        <v>40788</v>
      </c>
      <c r="C38" s="46">
        <v>2</v>
      </c>
      <c r="D38" s="55">
        <v>1.27</v>
      </c>
      <c r="E38" s="56">
        <v>1.5</v>
      </c>
      <c r="F38" s="99">
        <v>2</v>
      </c>
      <c r="G38" s="22">
        <f t="shared" si="2"/>
        <v>133208.97115897364</v>
      </c>
      <c r="H38" s="22">
        <f t="shared" si="3"/>
        <v>147126.18205067821</v>
      </c>
      <c r="I38" s="22">
        <f t="shared" si="4"/>
        <v>182193.79722674485</v>
      </c>
      <c r="J38" s="43">
        <f t="shared" si="11"/>
        <v>3849.5993977162211</v>
      </c>
      <c r="K38" s="44">
        <f t="shared" si="12"/>
        <v>4223.718144995546</v>
      </c>
      <c r="L38" s="45">
        <f t="shared" si="13"/>
        <v>5156.4282233984386</v>
      </c>
      <c r="M38" s="43">
        <f t="shared" si="14"/>
        <v>4888.991235099601</v>
      </c>
      <c r="N38" s="44">
        <f t="shared" si="15"/>
        <v>6335.577217493319</v>
      </c>
      <c r="O38" s="45">
        <f t="shared" si="16"/>
        <v>10312.856446796877</v>
      </c>
      <c r="P38" s="39">
        <v>10</v>
      </c>
      <c r="Q38" s="39"/>
      <c r="R38" s="39"/>
    </row>
    <row r="39" spans="1:18" x14ac:dyDescent="0.4">
      <c r="A39" s="9">
        <v>25</v>
      </c>
      <c r="B39" s="5">
        <v>40798</v>
      </c>
      <c r="C39" s="46">
        <v>2</v>
      </c>
      <c r="D39" s="55">
        <v>-1</v>
      </c>
      <c r="E39" s="56">
        <v>-1</v>
      </c>
      <c r="F39" s="78">
        <v>-1</v>
      </c>
      <c r="G39" s="22">
        <f t="shared" si="2"/>
        <v>129212.70202420442</v>
      </c>
      <c r="H39" s="22">
        <f t="shared" si="3"/>
        <v>142712.39658915787</v>
      </c>
      <c r="I39" s="22">
        <f t="shared" si="4"/>
        <v>176727.9833099425</v>
      </c>
      <c r="J39" s="43">
        <f t="shared" si="11"/>
        <v>3996.2691347692089</v>
      </c>
      <c r="K39" s="44">
        <f t="shared" si="12"/>
        <v>4413.785461520346</v>
      </c>
      <c r="L39" s="45">
        <f t="shared" si="13"/>
        <v>5465.8139168023454</v>
      </c>
      <c r="M39" s="43">
        <f t="shared" si="14"/>
        <v>-3996.2691347692089</v>
      </c>
      <c r="N39" s="44">
        <f t="shared" si="15"/>
        <v>-4413.785461520346</v>
      </c>
      <c r="O39" s="45">
        <f t="shared" si="16"/>
        <v>-5465.8139168023454</v>
      </c>
      <c r="P39" s="39"/>
      <c r="Q39" s="39"/>
      <c r="R39" s="39"/>
    </row>
    <row r="40" spans="1:18" x14ac:dyDescent="0.4">
      <c r="A40" s="9">
        <v>26</v>
      </c>
      <c r="B40" s="5">
        <v>40926</v>
      </c>
      <c r="C40" s="46">
        <v>1</v>
      </c>
      <c r="D40" s="55">
        <v>1.27</v>
      </c>
      <c r="E40" s="56">
        <v>1.5</v>
      </c>
      <c r="F40" s="99">
        <v>2</v>
      </c>
      <c r="G40" s="22">
        <f t="shared" si="2"/>
        <v>134135.70597132662</v>
      </c>
      <c r="H40" s="22">
        <f t="shared" si="3"/>
        <v>149134.45443566996</v>
      </c>
      <c r="I40" s="22">
        <f t="shared" si="4"/>
        <v>187331.66230853906</v>
      </c>
      <c r="J40" s="43">
        <f t="shared" si="11"/>
        <v>3876.3810607261325</v>
      </c>
      <c r="K40" s="44">
        <f t="shared" si="12"/>
        <v>4281.3718976747359</v>
      </c>
      <c r="L40" s="45">
        <f t="shared" si="13"/>
        <v>5301.8394992982749</v>
      </c>
      <c r="M40" s="43">
        <f t="shared" si="14"/>
        <v>4923.003947122188</v>
      </c>
      <c r="N40" s="44">
        <f t="shared" si="15"/>
        <v>6422.0578465121034</v>
      </c>
      <c r="O40" s="45">
        <f t="shared" si="16"/>
        <v>10603.67899859655</v>
      </c>
      <c r="P40" s="39">
        <v>10</v>
      </c>
      <c r="Q40" s="39"/>
      <c r="R40" s="39"/>
    </row>
    <row r="41" spans="1:18" x14ac:dyDescent="0.4">
      <c r="A41" s="9">
        <v>27</v>
      </c>
      <c r="B41" s="5">
        <v>40935</v>
      </c>
      <c r="C41" s="46">
        <v>1</v>
      </c>
      <c r="D41" s="55">
        <v>-1</v>
      </c>
      <c r="E41" s="56">
        <v>-1</v>
      </c>
      <c r="F41" s="57">
        <v>-1</v>
      </c>
      <c r="G41" s="22">
        <f t="shared" si="2"/>
        <v>130111.63479218683</v>
      </c>
      <c r="H41" s="22">
        <f t="shared" si="3"/>
        <v>144660.42080259987</v>
      </c>
      <c r="I41" s="22">
        <f t="shared" si="4"/>
        <v>181711.71243928288</v>
      </c>
      <c r="J41" s="43">
        <f t="shared" si="11"/>
        <v>4024.0711791397985</v>
      </c>
      <c r="K41" s="44">
        <f t="shared" si="12"/>
        <v>4474.0336330700984</v>
      </c>
      <c r="L41" s="45">
        <f t="shared" si="13"/>
        <v>5619.949869256172</v>
      </c>
      <c r="M41" s="43">
        <f t="shared" si="14"/>
        <v>-4024.0711791397985</v>
      </c>
      <c r="N41" s="44">
        <f t="shared" si="15"/>
        <v>-4474.0336330700984</v>
      </c>
      <c r="O41" s="45">
        <f t="shared" si="16"/>
        <v>-5619.949869256172</v>
      </c>
      <c r="P41" s="39"/>
      <c r="Q41" s="39"/>
      <c r="R41" s="39"/>
    </row>
    <row r="42" spans="1:18" x14ac:dyDescent="0.4">
      <c r="A42" s="9">
        <v>28</v>
      </c>
      <c r="B42" s="5">
        <v>41024</v>
      </c>
      <c r="C42" s="46">
        <v>1</v>
      </c>
      <c r="D42" s="55">
        <v>-1</v>
      </c>
      <c r="E42" s="56">
        <v>-1</v>
      </c>
      <c r="F42" s="57">
        <v>-1</v>
      </c>
      <c r="G42" s="22">
        <f t="shared" si="2"/>
        <v>126208.28574842123</v>
      </c>
      <c r="H42" s="22">
        <f t="shared" si="3"/>
        <v>140320.60817852188</v>
      </c>
      <c r="I42" s="22">
        <f t="shared" si="4"/>
        <v>176260.36106610441</v>
      </c>
      <c r="J42" s="43">
        <f t="shared" si="11"/>
        <v>3903.3490437656046</v>
      </c>
      <c r="K42" s="44">
        <f t="shared" si="12"/>
        <v>4339.8126240779957</v>
      </c>
      <c r="L42" s="45">
        <f t="shared" si="13"/>
        <v>5451.351373178486</v>
      </c>
      <c r="M42" s="43">
        <f t="shared" si="14"/>
        <v>-3903.3490437656046</v>
      </c>
      <c r="N42" s="44">
        <f t="shared" si="15"/>
        <v>-4339.8126240779957</v>
      </c>
      <c r="O42" s="45">
        <f t="shared" si="16"/>
        <v>-5451.351373178486</v>
      </c>
      <c r="P42" s="39"/>
      <c r="Q42" s="39"/>
      <c r="R42" s="39"/>
    </row>
    <row r="43" spans="1:18" x14ac:dyDescent="0.4">
      <c r="A43" s="9">
        <v>29</v>
      </c>
      <c r="B43" s="5">
        <v>41044</v>
      </c>
      <c r="C43" s="46">
        <v>2</v>
      </c>
      <c r="D43" s="55">
        <v>1.27</v>
      </c>
      <c r="E43" s="56">
        <v>1.5</v>
      </c>
      <c r="F43" s="99">
        <v>2</v>
      </c>
      <c r="G43" s="22">
        <f t="shared" si="2"/>
        <v>131016.82143543608</v>
      </c>
      <c r="H43" s="22">
        <f t="shared" si="3"/>
        <v>146635.03554655536</v>
      </c>
      <c r="I43" s="22">
        <f t="shared" si="4"/>
        <v>186835.98273007068</v>
      </c>
      <c r="J43" s="43">
        <f t="shared" si="11"/>
        <v>3786.2485724526368</v>
      </c>
      <c r="K43" s="44">
        <f t="shared" si="12"/>
        <v>4209.6182453556567</v>
      </c>
      <c r="L43" s="45">
        <f t="shared" si="13"/>
        <v>5287.8108319831317</v>
      </c>
      <c r="M43" s="43">
        <f t="shared" si="14"/>
        <v>4808.5356870148489</v>
      </c>
      <c r="N43" s="44">
        <f t="shared" si="15"/>
        <v>6314.4273680334845</v>
      </c>
      <c r="O43" s="45">
        <f t="shared" si="16"/>
        <v>10575.621663966263</v>
      </c>
      <c r="P43" s="39">
        <v>10</v>
      </c>
      <c r="Q43" s="39">
        <v>3</v>
      </c>
      <c r="R43" s="39"/>
    </row>
    <row r="44" spans="1:18" x14ac:dyDescent="0.4">
      <c r="A44" s="9">
        <v>30</v>
      </c>
      <c r="B44" s="5">
        <v>41053</v>
      </c>
      <c r="C44" s="46">
        <v>2</v>
      </c>
      <c r="D44" s="55">
        <v>-1</v>
      </c>
      <c r="E44" s="56">
        <v>-1</v>
      </c>
      <c r="F44" s="57">
        <v>-1</v>
      </c>
      <c r="G44" s="22">
        <f t="shared" si="2"/>
        <v>127086.31679237301</v>
      </c>
      <c r="H44" s="22">
        <f t="shared" si="3"/>
        <v>142235.98448015869</v>
      </c>
      <c r="I44" s="22">
        <f t="shared" si="4"/>
        <v>181230.90324816856</v>
      </c>
      <c r="J44" s="43">
        <f t="shared" si="11"/>
        <v>3930.5046430630823</v>
      </c>
      <c r="K44" s="44">
        <f t="shared" si="12"/>
        <v>4399.0510663966606</v>
      </c>
      <c r="L44" s="45">
        <f t="shared" si="13"/>
        <v>5605.0794819021203</v>
      </c>
      <c r="M44" s="43">
        <f t="shared" si="14"/>
        <v>-3930.5046430630823</v>
      </c>
      <c r="N44" s="44">
        <f t="shared" si="15"/>
        <v>-4399.0510663966606</v>
      </c>
      <c r="O44" s="45">
        <f t="shared" si="16"/>
        <v>-5605.0794819021203</v>
      </c>
      <c r="P44" s="39">
        <v>10</v>
      </c>
      <c r="Q44" s="39"/>
      <c r="R44" s="39"/>
    </row>
    <row r="45" spans="1:18" x14ac:dyDescent="0.4">
      <c r="A45" s="9">
        <v>31</v>
      </c>
      <c r="B45" s="5">
        <v>41075</v>
      </c>
      <c r="C45" s="46">
        <v>1</v>
      </c>
      <c r="D45" s="55">
        <v>1.27</v>
      </c>
      <c r="E45" s="58">
        <v>1.5</v>
      </c>
      <c r="F45" s="57">
        <v>-1</v>
      </c>
      <c r="G45" s="22">
        <f t="shared" si="2"/>
        <v>131928.30546216242</v>
      </c>
      <c r="H45" s="22">
        <f t="shared" si="3"/>
        <v>148636.60378176582</v>
      </c>
      <c r="I45" s="22">
        <f t="shared" si="4"/>
        <v>175793.97615072349</v>
      </c>
      <c r="J45" s="43">
        <f t="shared" si="11"/>
        <v>3812.5895037711903</v>
      </c>
      <c r="K45" s="44">
        <f t="shared" si="12"/>
        <v>4267.0795344047601</v>
      </c>
      <c r="L45" s="45">
        <f t="shared" si="13"/>
        <v>5436.9270974450565</v>
      </c>
      <c r="M45" s="43">
        <f t="shared" si="14"/>
        <v>4841.9886697894117</v>
      </c>
      <c r="N45" s="44">
        <f t="shared" si="15"/>
        <v>6400.6193016071402</v>
      </c>
      <c r="O45" s="45">
        <f t="shared" si="16"/>
        <v>-5436.9270974450565</v>
      </c>
      <c r="P45" s="39"/>
      <c r="Q45" s="39"/>
      <c r="R45" s="39"/>
    </row>
    <row r="46" spans="1:18" x14ac:dyDescent="0.4">
      <c r="A46" s="9">
        <v>32</v>
      </c>
      <c r="B46" s="5">
        <v>41100</v>
      </c>
      <c r="C46" s="46">
        <v>2</v>
      </c>
      <c r="D46" s="55">
        <v>1.27</v>
      </c>
      <c r="E46" s="56">
        <v>1.5</v>
      </c>
      <c r="F46" s="101">
        <v>2</v>
      </c>
      <c r="G46" s="22">
        <f t="shared" si="2"/>
        <v>136954.77390027081</v>
      </c>
      <c r="H46" s="22">
        <f t="shared" si="3"/>
        <v>155325.25095194529</v>
      </c>
      <c r="I46" s="22">
        <f t="shared" si="4"/>
        <v>186341.61471976689</v>
      </c>
      <c r="J46" s="43">
        <f t="shared" si="11"/>
        <v>3957.8491638648725</v>
      </c>
      <c r="K46" s="44">
        <f t="shared" si="12"/>
        <v>4459.0981134529748</v>
      </c>
      <c r="L46" s="45">
        <f t="shared" si="13"/>
        <v>5273.8192845217045</v>
      </c>
      <c r="M46" s="43">
        <f t="shared" si="14"/>
        <v>5026.468438108388</v>
      </c>
      <c r="N46" s="44">
        <f t="shared" si="15"/>
        <v>6688.6471701794617</v>
      </c>
      <c r="O46" s="45">
        <f t="shared" si="16"/>
        <v>10547.638569043409</v>
      </c>
      <c r="P46" s="39"/>
      <c r="Q46" s="39"/>
      <c r="R46" s="39"/>
    </row>
    <row r="47" spans="1:18" x14ac:dyDescent="0.4">
      <c r="A47" s="9">
        <v>33</v>
      </c>
      <c r="B47" s="5">
        <v>41143</v>
      </c>
      <c r="C47" s="46">
        <v>1</v>
      </c>
      <c r="D47" s="55">
        <v>1.27</v>
      </c>
      <c r="E47" s="56">
        <v>1.5</v>
      </c>
      <c r="F47" s="99">
        <v>2</v>
      </c>
      <c r="G47" s="22">
        <f t="shared" si="2"/>
        <v>142172.75078587112</v>
      </c>
      <c r="H47" s="22">
        <f t="shared" si="3"/>
        <v>162314.88724478282</v>
      </c>
      <c r="I47" s="22">
        <f t="shared" si="4"/>
        <v>197522.11160295291</v>
      </c>
      <c r="J47" s="43">
        <f t="shared" si="11"/>
        <v>4108.6432170081243</v>
      </c>
      <c r="K47" s="44">
        <f t="shared" si="12"/>
        <v>4659.757528558358</v>
      </c>
      <c r="L47" s="45">
        <f t="shared" si="13"/>
        <v>5590.2484415930066</v>
      </c>
      <c r="M47" s="43">
        <f>IF(D47="","",J47*D47)</f>
        <v>5217.9768856003184</v>
      </c>
      <c r="N47" s="44">
        <f t="shared" si="15"/>
        <v>6989.6362928375365</v>
      </c>
      <c r="O47" s="45">
        <f t="shared" si="16"/>
        <v>11180.496883186013</v>
      </c>
      <c r="P47" s="39">
        <v>10</v>
      </c>
      <c r="Q47" s="39"/>
      <c r="R47" s="39"/>
    </row>
    <row r="48" spans="1:18" x14ac:dyDescent="0.4">
      <c r="A48" s="9">
        <v>34</v>
      </c>
      <c r="B48" s="5">
        <v>41225</v>
      </c>
      <c r="C48" s="46">
        <v>2</v>
      </c>
      <c r="D48" s="55">
        <v>-1</v>
      </c>
      <c r="E48" s="58">
        <v>-1</v>
      </c>
      <c r="F48" s="57">
        <v>-1</v>
      </c>
      <c r="G48" s="22">
        <f>IF(D48="","",G47+M48)</f>
        <v>137907.56826229498</v>
      </c>
      <c r="H48" s="22">
        <f t="shared" ref="H48:I48" si="26">IF(E48="","",H47+N48)</f>
        <v>157445.44062743933</v>
      </c>
      <c r="I48" s="22">
        <f t="shared" si="26"/>
        <v>191596.44825486431</v>
      </c>
      <c r="J48" s="43">
        <f t="shared" si="11"/>
        <v>4265.1825235761335</v>
      </c>
      <c r="K48" s="44">
        <f t="shared" si="12"/>
        <v>4869.4466173434839</v>
      </c>
      <c r="L48" s="45">
        <f t="shared" si="13"/>
        <v>5925.6633480885866</v>
      </c>
      <c r="M48" s="43">
        <f t="shared" si="14"/>
        <v>-4265.1825235761335</v>
      </c>
      <c r="N48" s="44">
        <f t="shared" si="15"/>
        <v>-4869.4466173434839</v>
      </c>
      <c r="O48" s="45">
        <f t="shared" si="16"/>
        <v>-5925.6633480885866</v>
      </c>
      <c r="P48" s="39">
        <v>10</v>
      </c>
      <c r="Q48">
        <v>2</v>
      </c>
    </row>
    <row r="49" spans="1:17" x14ac:dyDescent="0.4">
      <c r="A49" s="9">
        <v>35</v>
      </c>
      <c r="B49" s="5">
        <v>41327</v>
      </c>
      <c r="C49" s="46">
        <v>2</v>
      </c>
      <c r="D49" s="55">
        <v>-1</v>
      </c>
      <c r="E49" s="58">
        <v>-1</v>
      </c>
      <c r="F49" s="57">
        <v>-1</v>
      </c>
      <c r="G49" s="22">
        <f t="shared" ref="G49:G61" si="27">IF(D49="","",G48+M49)</f>
        <v>133770.34121442612</v>
      </c>
      <c r="H49" s="22">
        <f t="shared" ref="H49:H61" si="28">IF(E49="","",H48+N49)</f>
        <v>152722.07740861614</v>
      </c>
      <c r="I49" s="22">
        <f t="shared" ref="I49:I61" si="29">IF(F49="","",I48+O49)</f>
        <v>185848.55480721837</v>
      </c>
      <c r="J49" s="43">
        <f>IF(G48="","",G48*0.03)</f>
        <v>4137.2270478688497</v>
      </c>
      <c r="K49" s="44">
        <f t="shared" si="12"/>
        <v>4723.3632188231795</v>
      </c>
      <c r="L49" s="45">
        <f t="shared" si="13"/>
        <v>5747.893447645929</v>
      </c>
      <c r="M49" s="43">
        <f>IF(D49="","",J49*D49)</f>
        <v>-4137.2270478688497</v>
      </c>
      <c r="N49" s="44">
        <f t="shared" si="15"/>
        <v>-4723.3632188231795</v>
      </c>
      <c r="O49" s="45">
        <f t="shared" si="16"/>
        <v>-5747.893447645929</v>
      </c>
      <c r="Q49">
        <v>3</v>
      </c>
    </row>
    <row r="50" spans="1:17" x14ac:dyDescent="0.4">
      <c r="A50" s="9">
        <v>36</v>
      </c>
      <c r="B50" s="5">
        <v>41373</v>
      </c>
      <c r="C50" s="46">
        <v>1</v>
      </c>
      <c r="D50" s="55">
        <v>1.27</v>
      </c>
      <c r="E50" s="56">
        <v>1.5</v>
      </c>
      <c r="F50" s="100">
        <v>2</v>
      </c>
      <c r="G50" s="22">
        <f t="shared" si="27"/>
        <v>138866.99121469576</v>
      </c>
      <c r="H50" s="22">
        <f t="shared" si="28"/>
        <v>159594.57089200386</v>
      </c>
      <c r="I50" s="22">
        <f t="shared" si="29"/>
        <v>196999.46809565148</v>
      </c>
      <c r="J50" s="43">
        <f t="shared" si="11"/>
        <v>4013.1102364327835</v>
      </c>
      <c r="K50" s="44">
        <f t="shared" si="12"/>
        <v>4581.662322258484</v>
      </c>
      <c r="L50" s="45">
        <f t="shared" si="13"/>
        <v>5575.4566442165506</v>
      </c>
      <c r="M50" s="43">
        <f t="shared" si="14"/>
        <v>5096.6500002696348</v>
      </c>
      <c r="N50" s="44">
        <f t="shared" si="15"/>
        <v>6872.493483387726</v>
      </c>
      <c r="O50" s="45">
        <f t="shared" si="16"/>
        <v>11150.913288433101</v>
      </c>
    </row>
    <row r="51" spans="1:17" x14ac:dyDescent="0.4">
      <c r="A51" s="9">
        <v>37</v>
      </c>
      <c r="B51" s="5">
        <v>41430</v>
      </c>
      <c r="C51" s="46">
        <v>1</v>
      </c>
      <c r="D51" s="55">
        <v>-1</v>
      </c>
      <c r="E51" s="56">
        <v>-1</v>
      </c>
      <c r="F51" s="57">
        <v>-1</v>
      </c>
      <c r="G51" s="22">
        <f t="shared" si="27"/>
        <v>134700.98147825489</v>
      </c>
      <c r="H51" s="22">
        <f t="shared" si="28"/>
        <v>154806.73376524376</v>
      </c>
      <c r="I51" s="22">
        <f t="shared" si="29"/>
        <v>191089.48405278195</v>
      </c>
      <c r="J51" s="43">
        <f t="shared" si="11"/>
        <v>4166.009736440873</v>
      </c>
      <c r="K51" s="44">
        <f t="shared" si="12"/>
        <v>4787.837126760116</v>
      </c>
      <c r="L51" s="45">
        <f t="shared" si="13"/>
        <v>5909.9840428695443</v>
      </c>
      <c r="M51" s="43">
        <f t="shared" si="14"/>
        <v>-4166.009736440873</v>
      </c>
      <c r="N51" s="44">
        <f t="shared" si="15"/>
        <v>-4787.837126760116</v>
      </c>
      <c r="O51" s="45">
        <f t="shared" si="16"/>
        <v>-5909.9840428695443</v>
      </c>
    </row>
    <row r="52" spans="1:17" x14ac:dyDescent="0.4">
      <c r="A52" s="9">
        <v>38</v>
      </c>
      <c r="B52" s="5">
        <v>41479</v>
      </c>
      <c r="C52" s="46">
        <v>1</v>
      </c>
      <c r="D52" s="55">
        <v>-1</v>
      </c>
      <c r="E52" s="56">
        <v>-1</v>
      </c>
      <c r="F52" s="57">
        <v>-1</v>
      </c>
      <c r="G52" s="22">
        <f t="shared" si="27"/>
        <v>130659.95203390725</v>
      </c>
      <c r="H52" s="22">
        <f t="shared" si="28"/>
        <v>150162.53175228645</v>
      </c>
      <c r="I52" s="22">
        <f t="shared" si="29"/>
        <v>185356.79953119849</v>
      </c>
      <c r="J52" s="43">
        <f t="shared" si="11"/>
        <v>4041.0294443476469</v>
      </c>
      <c r="K52" s="44">
        <f t="shared" si="12"/>
        <v>4644.2020129573129</v>
      </c>
      <c r="L52" s="45">
        <f t="shared" si="13"/>
        <v>5732.6845215834583</v>
      </c>
      <c r="M52" s="43">
        <f t="shared" si="14"/>
        <v>-4041.0294443476469</v>
      </c>
      <c r="N52" s="44">
        <f t="shared" si="15"/>
        <v>-4644.2020129573129</v>
      </c>
      <c r="O52" s="45">
        <f t="shared" si="16"/>
        <v>-5732.6845215834583</v>
      </c>
      <c r="Q52">
        <v>2</v>
      </c>
    </row>
    <row r="53" spans="1:17" x14ac:dyDescent="0.4">
      <c r="A53" s="9">
        <v>39</v>
      </c>
      <c r="B53" s="5">
        <v>42949</v>
      </c>
      <c r="C53" s="46">
        <v>1</v>
      </c>
      <c r="D53" s="55">
        <v>-1</v>
      </c>
      <c r="E53" s="56">
        <v>-1</v>
      </c>
      <c r="F53" s="57">
        <v>-1</v>
      </c>
      <c r="G53" s="22">
        <f t="shared" si="27"/>
        <v>126740.15347289003</v>
      </c>
      <c r="H53" s="22">
        <f t="shared" si="28"/>
        <v>145657.65579971785</v>
      </c>
      <c r="I53" s="22">
        <f t="shared" si="29"/>
        <v>179796.09554526253</v>
      </c>
      <c r="J53" s="43">
        <f t="shared" si="11"/>
        <v>3919.7985610172173</v>
      </c>
      <c r="K53" s="44">
        <f t="shared" si="12"/>
        <v>4504.8759525685937</v>
      </c>
      <c r="L53" s="45">
        <f t="shared" si="13"/>
        <v>5560.7039859359547</v>
      </c>
      <c r="M53" s="43">
        <f t="shared" si="14"/>
        <v>-3919.7985610172173</v>
      </c>
      <c r="N53" s="44">
        <f t="shared" si="15"/>
        <v>-4504.8759525685937</v>
      </c>
      <c r="O53" s="45">
        <f t="shared" si="16"/>
        <v>-5560.7039859359547</v>
      </c>
    </row>
    <row r="54" spans="1:17" x14ac:dyDescent="0.4">
      <c r="A54" s="9">
        <v>40</v>
      </c>
      <c r="B54" s="5">
        <v>42997</v>
      </c>
      <c r="C54" s="46">
        <v>1</v>
      </c>
      <c r="D54" s="55">
        <v>-1</v>
      </c>
      <c r="E54" s="56">
        <v>-1</v>
      </c>
      <c r="F54" s="57">
        <v>-1</v>
      </c>
      <c r="G54" s="22">
        <f t="shared" si="27"/>
        <v>122937.94886870333</v>
      </c>
      <c r="H54" s="22">
        <f t="shared" si="28"/>
        <v>141287.92612572631</v>
      </c>
      <c r="I54" s="22">
        <f t="shared" si="29"/>
        <v>174402.21267890465</v>
      </c>
      <c r="J54" s="43">
        <f t="shared" si="11"/>
        <v>3802.2046041867006</v>
      </c>
      <c r="K54" s="44">
        <f t="shared" si="12"/>
        <v>4369.7296739915355</v>
      </c>
      <c r="L54" s="45">
        <f t="shared" si="13"/>
        <v>5393.8828663578761</v>
      </c>
      <c r="M54" s="43">
        <f t="shared" si="14"/>
        <v>-3802.2046041867006</v>
      </c>
      <c r="N54" s="44">
        <f t="shared" si="15"/>
        <v>-4369.7296739915355</v>
      </c>
      <c r="O54" s="45">
        <f t="shared" si="16"/>
        <v>-5393.8828663578761</v>
      </c>
      <c r="P54">
        <v>10</v>
      </c>
    </row>
    <row r="55" spans="1:17" x14ac:dyDescent="0.4">
      <c r="A55" s="9">
        <v>41</v>
      </c>
      <c r="B55" s="5">
        <v>43075</v>
      </c>
      <c r="C55" s="46">
        <v>2</v>
      </c>
      <c r="D55" s="55">
        <v>1.27</v>
      </c>
      <c r="E55" s="56">
        <v>1.5</v>
      </c>
      <c r="F55" s="100">
        <v>2</v>
      </c>
      <c r="G55" s="22">
        <f t="shared" si="27"/>
        <v>127621.88472060092</v>
      </c>
      <c r="H55" s="22">
        <f t="shared" si="28"/>
        <v>147645.882801384</v>
      </c>
      <c r="I55" s="22">
        <f t="shared" si="29"/>
        <v>184866.34543963891</v>
      </c>
      <c r="J55" s="43">
        <f t="shared" si="11"/>
        <v>3688.1384660610997</v>
      </c>
      <c r="K55" s="44">
        <f t="shared" si="12"/>
        <v>4238.6377837717891</v>
      </c>
      <c r="L55" s="45">
        <f t="shared" si="13"/>
        <v>5232.0663803671396</v>
      </c>
      <c r="M55" s="43">
        <f t="shared" si="14"/>
        <v>4683.9358518975969</v>
      </c>
      <c r="N55" s="44">
        <f t="shared" si="15"/>
        <v>6357.9566756576842</v>
      </c>
      <c r="O55" s="45">
        <f t="shared" si="16"/>
        <v>10464.132760734279</v>
      </c>
    </row>
    <row r="56" spans="1:17" x14ac:dyDescent="0.4">
      <c r="A56" s="9">
        <v>42</v>
      </c>
      <c r="B56" s="5">
        <v>43216</v>
      </c>
      <c r="C56" s="46">
        <v>2</v>
      </c>
      <c r="D56" s="55">
        <v>1.27</v>
      </c>
      <c r="E56" s="56">
        <v>1.5</v>
      </c>
      <c r="F56" s="99">
        <v>2</v>
      </c>
      <c r="G56" s="22">
        <f t="shared" si="27"/>
        <v>132484.27852845582</v>
      </c>
      <c r="H56" s="22">
        <f t="shared" si="28"/>
        <v>154289.94752744626</v>
      </c>
      <c r="I56" s="22">
        <f t="shared" si="29"/>
        <v>195958.32616601724</v>
      </c>
      <c r="J56" s="43">
        <f t="shared" si="11"/>
        <v>3828.6565416180274</v>
      </c>
      <c r="K56" s="44">
        <f t="shared" si="12"/>
        <v>4429.3764840415197</v>
      </c>
      <c r="L56" s="45">
        <f t="shared" si="13"/>
        <v>5545.9903631891675</v>
      </c>
      <c r="M56" s="43">
        <f t="shared" si="14"/>
        <v>4862.3938078548945</v>
      </c>
      <c r="N56" s="44">
        <f t="shared" si="15"/>
        <v>6644.0647260622791</v>
      </c>
      <c r="O56" s="45">
        <f t="shared" si="16"/>
        <v>11091.980726378335</v>
      </c>
    </row>
    <row r="57" spans="1:17" x14ac:dyDescent="0.4">
      <c r="A57" s="9">
        <v>43</v>
      </c>
      <c r="B57" s="5">
        <v>43222</v>
      </c>
      <c r="C57" s="46">
        <v>2</v>
      </c>
      <c r="D57" s="55">
        <v>-1</v>
      </c>
      <c r="E57" s="56">
        <v>-1</v>
      </c>
      <c r="F57" s="57">
        <v>-1</v>
      </c>
      <c r="G57" s="22">
        <f t="shared" si="27"/>
        <v>128509.75017260214</v>
      </c>
      <c r="H57" s="22">
        <f t="shared" si="28"/>
        <v>149661.24910162287</v>
      </c>
      <c r="I57" s="22">
        <f t="shared" si="29"/>
        <v>190079.57638103672</v>
      </c>
      <c r="J57" s="43">
        <f t="shared" si="11"/>
        <v>3974.5283558536744</v>
      </c>
      <c r="K57" s="44">
        <f t="shared" si="12"/>
        <v>4628.6984258233879</v>
      </c>
      <c r="L57" s="45">
        <f t="shared" si="13"/>
        <v>5878.7497849805168</v>
      </c>
      <c r="M57" s="43">
        <f t="shared" si="14"/>
        <v>-3974.5283558536744</v>
      </c>
      <c r="N57" s="44">
        <f t="shared" si="15"/>
        <v>-4628.6984258233879</v>
      </c>
      <c r="O57" s="45">
        <f t="shared" si="16"/>
        <v>-5878.7497849805168</v>
      </c>
    </row>
    <row r="58" spans="1:17" x14ac:dyDescent="0.4">
      <c r="A58" s="9">
        <v>44</v>
      </c>
      <c r="B58" s="5">
        <v>43326</v>
      </c>
      <c r="C58" s="46">
        <v>2</v>
      </c>
      <c r="D58" s="55">
        <v>-1</v>
      </c>
      <c r="E58" s="56">
        <v>-1</v>
      </c>
      <c r="F58" s="57">
        <v>-1</v>
      </c>
      <c r="G58" s="22">
        <f t="shared" si="27"/>
        <v>124654.45766742408</v>
      </c>
      <c r="H58" s="22">
        <f t="shared" si="28"/>
        <v>145171.41162857419</v>
      </c>
      <c r="I58" s="22">
        <f t="shared" si="29"/>
        <v>184377.18908960561</v>
      </c>
      <c r="J58" s="43">
        <f t="shared" si="11"/>
        <v>3855.2925051780639</v>
      </c>
      <c r="K58" s="44">
        <f t="shared" si="12"/>
        <v>4489.8374730486858</v>
      </c>
      <c r="L58" s="45">
        <f t="shared" si="13"/>
        <v>5702.3872914311014</v>
      </c>
      <c r="M58" s="43">
        <f t="shared" si="14"/>
        <v>-3855.2925051780639</v>
      </c>
      <c r="N58" s="44">
        <f t="shared" si="15"/>
        <v>-4489.8374730486858</v>
      </c>
      <c r="O58" s="45">
        <f t="shared" si="16"/>
        <v>-5702.3872914311014</v>
      </c>
    </row>
    <row r="59" spans="1:17" x14ac:dyDescent="0.4">
      <c r="A59" s="9">
        <v>45</v>
      </c>
      <c r="B59" s="5">
        <v>43339</v>
      </c>
      <c r="C59" s="46">
        <v>1</v>
      </c>
      <c r="D59" s="55">
        <v>1.27</v>
      </c>
      <c r="E59" s="56">
        <v>1.5</v>
      </c>
      <c r="F59" s="57">
        <v>-1</v>
      </c>
      <c r="G59" s="22">
        <f t="shared" si="27"/>
        <v>129403.79250455294</v>
      </c>
      <c r="H59" s="22">
        <f t="shared" si="28"/>
        <v>151704.12515186003</v>
      </c>
      <c r="I59" s="22">
        <f t="shared" si="29"/>
        <v>178845.87341691746</v>
      </c>
      <c r="J59" s="43">
        <f t="shared" si="11"/>
        <v>3739.6337300227224</v>
      </c>
      <c r="K59" s="44">
        <f t="shared" si="12"/>
        <v>4355.1423488572254</v>
      </c>
      <c r="L59" s="45">
        <f t="shared" si="13"/>
        <v>5531.315672688168</v>
      </c>
      <c r="M59" s="43">
        <f t="shared" si="14"/>
        <v>4749.3348371288575</v>
      </c>
      <c r="N59" s="44">
        <f t="shared" si="15"/>
        <v>6532.7135232858382</v>
      </c>
      <c r="O59" s="45">
        <f t="shared" si="16"/>
        <v>-5531.315672688168</v>
      </c>
      <c r="P59">
        <v>10</v>
      </c>
      <c r="Q59">
        <v>2</v>
      </c>
    </row>
    <row r="60" spans="1:17" x14ac:dyDescent="0.4">
      <c r="A60" s="9">
        <v>46</v>
      </c>
      <c r="B60" s="5">
        <v>43374</v>
      </c>
      <c r="C60" s="46">
        <v>2</v>
      </c>
      <c r="D60" s="55">
        <v>1.27</v>
      </c>
      <c r="E60" s="56">
        <v>1.5</v>
      </c>
      <c r="F60" s="99">
        <v>2</v>
      </c>
      <c r="G60" s="22">
        <f t="shared" si="27"/>
        <v>134334.07699897641</v>
      </c>
      <c r="H60" s="22">
        <f t="shared" si="28"/>
        <v>158530.81078369374</v>
      </c>
      <c r="I60" s="22">
        <f t="shared" si="29"/>
        <v>189576.62582193251</v>
      </c>
      <c r="J60" s="43">
        <f t="shared" si="11"/>
        <v>3882.1137751365882</v>
      </c>
      <c r="K60" s="44">
        <f t="shared" si="12"/>
        <v>4551.1237545558006</v>
      </c>
      <c r="L60" s="45">
        <f t="shared" si="13"/>
        <v>5365.3762025075239</v>
      </c>
      <c r="M60" s="43">
        <f t="shared" si="14"/>
        <v>4930.2844944234666</v>
      </c>
      <c r="N60" s="44">
        <f t="shared" si="15"/>
        <v>6826.6856318337013</v>
      </c>
      <c r="O60" s="45">
        <f t="shared" si="16"/>
        <v>10730.752405015048</v>
      </c>
    </row>
    <row r="61" spans="1:17" x14ac:dyDescent="0.4">
      <c r="A61" s="9">
        <v>47</v>
      </c>
      <c r="B61" s="5">
        <v>43382</v>
      </c>
      <c r="C61" s="46">
        <v>2</v>
      </c>
      <c r="D61" s="55">
        <v>-1</v>
      </c>
      <c r="E61" s="56">
        <v>-1</v>
      </c>
      <c r="F61" s="57">
        <v>-1</v>
      </c>
      <c r="G61" s="22">
        <f t="shared" si="27"/>
        <v>130304.05468900711</v>
      </c>
      <c r="H61" s="22">
        <f t="shared" si="28"/>
        <v>153774.88646018293</v>
      </c>
      <c r="I61" s="22">
        <f t="shared" si="29"/>
        <v>183889.32704727454</v>
      </c>
      <c r="J61" s="43">
        <f t="shared" si="11"/>
        <v>4030.0223099692921</v>
      </c>
      <c r="K61" s="44">
        <f t="shared" si="12"/>
        <v>4755.9243235108124</v>
      </c>
      <c r="L61" s="45">
        <f t="shared" si="13"/>
        <v>5687.2987746579747</v>
      </c>
      <c r="M61" s="43">
        <f t="shared" si="14"/>
        <v>-4030.0223099692921</v>
      </c>
      <c r="N61" s="44">
        <f t="shared" si="15"/>
        <v>-4755.9243235108124</v>
      </c>
      <c r="O61" s="45">
        <f t="shared" si="16"/>
        <v>-5687.2987746579747</v>
      </c>
    </row>
    <row r="62" spans="1:17" x14ac:dyDescent="0.4">
      <c r="A62" s="9">
        <v>48</v>
      </c>
      <c r="B62" s="5">
        <v>43398</v>
      </c>
      <c r="C62" s="46">
        <v>2</v>
      </c>
      <c r="D62" s="55">
        <v>-1</v>
      </c>
      <c r="E62" s="56">
        <v>-1</v>
      </c>
      <c r="F62" s="57">
        <v>-1</v>
      </c>
      <c r="G62" s="22">
        <f t="shared" ref="G62:G66" si="30">IF(D62="","",G61+M62)</f>
        <v>126394.9330483369</v>
      </c>
      <c r="H62" s="22">
        <f t="shared" ref="H62:H66" si="31">IF(E62="","",H61+N62)</f>
        <v>149161.63986637743</v>
      </c>
      <c r="I62" s="22">
        <f t="shared" ref="I62:I66" si="32">IF(F62="","",I61+O62)</f>
        <v>178372.6472358563</v>
      </c>
      <c r="J62" s="43">
        <f t="shared" ref="J62:J66" si="33">IF(G61="","",G61*0.03)</f>
        <v>3909.1216406702133</v>
      </c>
      <c r="K62" s="44">
        <f t="shared" ref="K62:K66" si="34">IF(H61="","",H61*0.03)</f>
        <v>4613.2465938054875</v>
      </c>
      <c r="L62" s="45">
        <f t="shared" ref="L62:L66" si="35">IF(I61="","",I61*0.03)</f>
        <v>5516.6798114182357</v>
      </c>
      <c r="M62" s="43">
        <f t="shared" ref="M62:M81" si="36">IF(D62="","",J62*D62)</f>
        <v>-3909.1216406702133</v>
      </c>
      <c r="N62" s="44">
        <f t="shared" ref="N62:N81" si="37">IF(E62="","",K62*E62)</f>
        <v>-4613.2465938054875</v>
      </c>
      <c r="O62" s="45">
        <f t="shared" ref="O62:O81" si="38">IF(F62="","",L62*F62)</f>
        <v>-5516.6798114182357</v>
      </c>
    </row>
    <row r="63" spans="1:17" x14ac:dyDescent="0.4">
      <c r="A63" s="9">
        <v>49</v>
      </c>
      <c r="B63" s="5">
        <v>43647</v>
      </c>
      <c r="C63" s="46">
        <v>2</v>
      </c>
      <c r="D63" s="55">
        <v>1.27</v>
      </c>
      <c r="E63" s="56">
        <v>1.5</v>
      </c>
      <c r="F63" s="99">
        <v>2</v>
      </c>
      <c r="G63" s="22">
        <f t="shared" si="30"/>
        <v>131210.57999747852</v>
      </c>
      <c r="H63" s="22">
        <f t="shared" si="31"/>
        <v>155873.9136603644</v>
      </c>
      <c r="I63" s="22">
        <f t="shared" si="32"/>
        <v>189075.00607000769</v>
      </c>
      <c r="J63" s="43">
        <f t="shared" si="33"/>
        <v>3791.8479914501067</v>
      </c>
      <c r="K63" s="44">
        <f t="shared" si="34"/>
        <v>4474.8491959913226</v>
      </c>
      <c r="L63" s="45">
        <f t="shared" si="35"/>
        <v>5351.1794170756893</v>
      </c>
      <c r="M63" s="43">
        <f t="shared" si="36"/>
        <v>4815.6469491416356</v>
      </c>
      <c r="N63" s="44">
        <f t="shared" si="37"/>
        <v>6712.2737939869839</v>
      </c>
      <c r="O63" s="45">
        <f t="shared" si="38"/>
        <v>10702.358834151379</v>
      </c>
    </row>
    <row r="64" spans="1:17" x14ac:dyDescent="0.4">
      <c r="A64" s="9">
        <v>50</v>
      </c>
      <c r="B64" s="5">
        <v>43648</v>
      </c>
      <c r="C64" s="46">
        <v>2</v>
      </c>
      <c r="D64" s="55">
        <v>1.27</v>
      </c>
      <c r="E64" s="56">
        <v>1.5</v>
      </c>
      <c r="F64" s="99">
        <v>2</v>
      </c>
      <c r="G64" s="22">
        <f t="shared" si="30"/>
        <v>136209.70309538246</v>
      </c>
      <c r="H64" s="22">
        <f t="shared" si="31"/>
        <v>162888.23977508079</v>
      </c>
      <c r="I64" s="22">
        <f t="shared" si="32"/>
        <v>200419.50643420816</v>
      </c>
      <c r="J64" s="43">
        <f t="shared" si="33"/>
        <v>3936.3173999243554</v>
      </c>
      <c r="K64" s="44">
        <f t="shared" si="34"/>
        <v>4676.2174098109317</v>
      </c>
      <c r="L64" s="45">
        <f t="shared" si="35"/>
        <v>5672.2501821002306</v>
      </c>
      <c r="M64" s="43">
        <f t="shared" si="36"/>
        <v>4999.123097903931</v>
      </c>
      <c r="N64" s="44">
        <f t="shared" si="37"/>
        <v>7014.3261147163976</v>
      </c>
      <c r="O64" s="45">
        <f t="shared" si="38"/>
        <v>11344.500364200461</v>
      </c>
    </row>
    <row r="65" spans="1:17" x14ac:dyDescent="0.4">
      <c r="A65" s="9">
        <v>51</v>
      </c>
      <c r="B65" s="5">
        <v>43670</v>
      </c>
      <c r="C65" s="46">
        <v>2</v>
      </c>
      <c r="D65" s="55">
        <v>-1</v>
      </c>
      <c r="E65" s="56">
        <v>-1</v>
      </c>
      <c r="F65" s="57">
        <v>-1</v>
      </c>
      <c r="G65" s="22">
        <f t="shared" si="30"/>
        <v>132123.41200252098</v>
      </c>
      <c r="H65" s="22">
        <f t="shared" si="31"/>
        <v>158001.59258182836</v>
      </c>
      <c r="I65" s="22">
        <f t="shared" si="32"/>
        <v>194406.9212411819</v>
      </c>
      <c r="J65" s="43">
        <f t="shared" si="33"/>
        <v>4086.2910928614738</v>
      </c>
      <c r="K65" s="44">
        <f t="shared" si="34"/>
        <v>4886.6471932524237</v>
      </c>
      <c r="L65" s="45">
        <f t="shared" si="35"/>
        <v>6012.5851930262443</v>
      </c>
      <c r="M65" s="43">
        <f t="shared" si="36"/>
        <v>-4086.2910928614738</v>
      </c>
      <c r="N65" s="44">
        <f t="shared" si="37"/>
        <v>-4886.6471932524237</v>
      </c>
      <c r="O65" s="45">
        <f t="shared" si="38"/>
        <v>-6012.5851930262443</v>
      </c>
      <c r="P65">
        <v>10</v>
      </c>
    </row>
    <row r="66" spans="1:17" x14ac:dyDescent="0.4">
      <c r="A66" s="9">
        <v>52</v>
      </c>
      <c r="B66" s="5">
        <v>43769</v>
      </c>
      <c r="C66" s="46">
        <v>1</v>
      </c>
      <c r="D66" s="55">
        <v>-1</v>
      </c>
      <c r="E66" s="56">
        <v>-1</v>
      </c>
      <c r="F66" s="57">
        <v>-1</v>
      </c>
      <c r="G66" s="22">
        <f t="shared" si="30"/>
        <v>128159.70964244535</v>
      </c>
      <c r="H66" s="22">
        <f t="shared" si="31"/>
        <v>153261.54480437349</v>
      </c>
      <c r="I66" s="22">
        <f t="shared" si="32"/>
        <v>188574.71360394644</v>
      </c>
      <c r="J66" s="43">
        <f t="shared" si="33"/>
        <v>3963.7023600756293</v>
      </c>
      <c r="K66" s="44">
        <f t="shared" si="34"/>
        <v>4740.0477774548508</v>
      </c>
      <c r="L66" s="45">
        <f t="shared" si="35"/>
        <v>5832.2076372354568</v>
      </c>
      <c r="M66" s="43">
        <f t="shared" si="36"/>
        <v>-3963.7023600756293</v>
      </c>
      <c r="N66" s="44">
        <f t="shared" si="37"/>
        <v>-4740.0477774548508</v>
      </c>
      <c r="O66" s="45">
        <f t="shared" si="38"/>
        <v>-5832.2076372354568</v>
      </c>
    </row>
    <row r="67" spans="1:17" x14ac:dyDescent="0.4">
      <c r="A67" s="9">
        <v>53</v>
      </c>
      <c r="B67" s="5">
        <v>43830</v>
      </c>
      <c r="C67" s="46">
        <v>1</v>
      </c>
      <c r="D67" s="55">
        <v>-1</v>
      </c>
      <c r="E67" s="56">
        <v>-1</v>
      </c>
      <c r="F67" s="57">
        <v>-1</v>
      </c>
      <c r="G67" s="22">
        <f t="shared" ref="G67:G81" si="39">IF(D67="","",G66+M67)</f>
        <v>124314.91835317199</v>
      </c>
      <c r="H67" s="22">
        <f t="shared" ref="H67:H81" si="40">IF(E67="","",H66+N67)</f>
        <v>148663.6984602423</v>
      </c>
      <c r="I67" s="22">
        <f t="shared" ref="I67:I81" si="41">IF(F67="","",I66+O67)</f>
        <v>182917.47219582804</v>
      </c>
      <c r="J67" s="43">
        <f t="shared" ref="J67:J81" si="42">IF(G66="","",G66*0.03)</f>
        <v>3844.7912892733602</v>
      </c>
      <c r="K67" s="44">
        <f t="shared" ref="K67:K81" si="43">IF(H66="","",H66*0.03)</f>
        <v>4597.8463441312042</v>
      </c>
      <c r="L67" s="45">
        <f t="shared" ref="L67:L81" si="44">IF(I66="","",I66*0.03)</f>
        <v>5657.2414081183933</v>
      </c>
      <c r="M67" s="43">
        <f t="shared" ref="M67:M81" si="45">IF(D67="","",J67*D67)</f>
        <v>-3844.7912892733602</v>
      </c>
      <c r="N67" s="44">
        <f t="shared" ref="N67:N81" si="46">IF(E67="","",K67*E67)</f>
        <v>-4597.8463441312042</v>
      </c>
      <c r="O67" s="45">
        <f t="shared" ref="O67:O81" si="47">IF(F67="","",L67*F67)</f>
        <v>-5657.2414081183933</v>
      </c>
      <c r="P67">
        <v>10</v>
      </c>
    </row>
    <row r="68" spans="1:17" x14ac:dyDescent="0.4">
      <c r="A68" s="9">
        <v>54</v>
      </c>
      <c r="B68" s="5">
        <v>43857</v>
      </c>
      <c r="C68" s="46">
        <v>2</v>
      </c>
      <c r="D68" s="55">
        <v>-1</v>
      </c>
      <c r="E68" s="56">
        <v>-1</v>
      </c>
      <c r="F68" s="57">
        <v>-1</v>
      </c>
      <c r="G68" s="22">
        <f t="shared" si="39"/>
        <v>120585.47080257683</v>
      </c>
      <c r="H68" s="22">
        <f t="shared" si="40"/>
        <v>144203.78750643504</v>
      </c>
      <c r="I68" s="22">
        <f t="shared" si="41"/>
        <v>177429.9480299532</v>
      </c>
      <c r="J68" s="43">
        <f t="shared" si="42"/>
        <v>3729.4475505951596</v>
      </c>
      <c r="K68" s="44">
        <f t="shared" si="43"/>
        <v>4459.9109538072689</v>
      </c>
      <c r="L68" s="45">
        <f t="shared" si="44"/>
        <v>5487.5241658748409</v>
      </c>
      <c r="M68" s="43">
        <f t="shared" si="45"/>
        <v>-3729.4475505951596</v>
      </c>
      <c r="N68" s="44">
        <f t="shared" si="46"/>
        <v>-4459.9109538072689</v>
      </c>
      <c r="O68" s="45">
        <f t="shared" si="47"/>
        <v>-5487.5241658748409</v>
      </c>
      <c r="P68">
        <v>10</v>
      </c>
    </row>
    <row r="69" spans="1:17" x14ac:dyDescent="0.4">
      <c r="A69" s="9">
        <v>55</v>
      </c>
      <c r="B69" s="5">
        <v>43886</v>
      </c>
      <c r="C69" s="46">
        <v>1</v>
      </c>
      <c r="D69" s="55">
        <v>1.27</v>
      </c>
      <c r="E69" s="56">
        <v>1.5</v>
      </c>
      <c r="F69" s="99">
        <v>2</v>
      </c>
      <c r="G69" s="22">
        <f t="shared" si="39"/>
        <v>125179.77724015502</v>
      </c>
      <c r="H69" s="22">
        <f t="shared" si="40"/>
        <v>150692.95794422462</v>
      </c>
      <c r="I69" s="22">
        <f t="shared" si="41"/>
        <v>188075.7449117504</v>
      </c>
      <c r="J69" s="43">
        <f t="shared" si="42"/>
        <v>3617.5641240773048</v>
      </c>
      <c r="K69" s="44">
        <f t="shared" si="43"/>
        <v>4326.1136251930511</v>
      </c>
      <c r="L69" s="45">
        <f t="shared" si="44"/>
        <v>5322.8984408985962</v>
      </c>
      <c r="M69" s="43">
        <f t="shared" si="45"/>
        <v>4594.3064375781769</v>
      </c>
      <c r="N69" s="44">
        <f t="shared" si="46"/>
        <v>6489.1704377895767</v>
      </c>
      <c r="O69" s="45">
        <f t="shared" si="47"/>
        <v>10645.796881797192</v>
      </c>
    </row>
    <row r="70" spans="1:17" x14ac:dyDescent="0.4">
      <c r="A70" s="9">
        <v>56</v>
      </c>
      <c r="B70" s="5">
        <v>43978</v>
      </c>
      <c r="C70" s="46">
        <v>1</v>
      </c>
      <c r="D70" s="55">
        <v>1.27</v>
      </c>
      <c r="E70" s="56">
        <v>1.5</v>
      </c>
      <c r="F70" s="99">
        <v>2</v>
      </c>
      <c r="G70" s="22">
        <f t="shared" si="39"/>
        <v>129949.12675300492</v>
      </c>
      <c r="H70" s="22">
        <f t="shared" si="40"/>
        <v>157474.14105171472</v>
      </c>
      <c r="I70" s="22">
        <f t="shared" si="41"/>
        <v>199360.28960645542</v>
      </c>
      <c r="J70" s="43">
        <f t="shared" si="42"/>
        <v>3755.3933172046504</v>
      </c>
      <c r="K70" s="44">
        <f t="shared" si="43"/>
        <v>4520.788738326738</v>
      </c>
      <c r="L70" s="45">
        <f t="shared" si="44"/>
        <v>5642.272347352512</v>
      </c>
      <c r="M70" s="43">
        <f t="shared" si="45"/>
        <v>4769.3495128499062</v>
      </c>
      <c r="N70" s="44">
        <f t="shared" si="46"/>
        <v>6781.1831074901074</v>
      </c>
      <c r="O70" s="45">
        <f t="shared" si="47"/>
        <v>11284.544694705024</v>
      </c>
      <c r="P70">
        <v>10</v>
      </c>
    </row>
    <row r="71" spans="1:17" x14ac:dyDescent="0.4">
      <c r="A71" s="9">
        <v>57</v>
      </c>
      <c r="B71" s="5">
        <v>44041</v>
      </c>
      <c r="C71" s="46">
        <v>1</v>
      </c>
      <c r="D71" s="55">
        <v>1.27</v>
      </c>
      <c r="E71" s="56">
        <v>1.5</v>
      </c>
      <c r="F71" s="57">
        <v>2</v>
      </c>
      <c r="G71" s="22">
        <f t="shared" si="39"/>
        <v>134900.18848229441</v>
      </c>
      <c r="H71" s="22">
        <f t="shared" si="40"/>
        <v>164560.47739904188</v>
      </c>
      <c r="I71" s="22">
        <f t="shared" si="41"/>
        <v>211321.90698284275</v>
      </c>
      <c r="J71" s="43">
        <f t="shared" si="42"/>
        <v>3898.4738025901474</v>
      </c>
      <c r="K71" s="44">
        <f t="shared" si="43"/>
        <v>4724.2242315514413</v>
      </c>
      <c r="L71" s="45">
        <f t="shared" si="44"/>
        <v>5980.8086881936624</v>
      </c>
      <c r="M71" s="43">
        <f t="shared" si="45"/>
        <v>4951.0617292894876</v>
      </c>
      <c r="N71" s="44">
        <f t="shared" si="46"/>
        <v>7086.336347327162</v>
      </c>
      <c r="O71" s="45">
        <f t="shared" si="47"/>
        <v>11961.617376387325</v>
      </c>
    </row>
    <row r="72" spans="1:17" x14ac:dyDescent="0.4">
      <c r="A72" s="9">
        <v>58</v>
      </c>
      <c r="B72" s="5">
        <v>44162</v>
      </c>
      <c r="C72" s="46">
        <v>1</v>
      </c>
      <c r="D72" s="55">
        <v>1.27</v>
      </c>
      <c r="E72" s="56">
        <v>1.5</v>
      </c>
      <c r="F72" s="99">
        <v>2</v>
      </c>
      <c r="G72" s="22">
        <f t="shared" si="39"/>
        <v>140039.88566346982</v>
      </c>
      <c r="H72" s="22">
        <f t="shared" si="40"/>
        <v>171965.69888199877</v>
      </c>
      <c r="I72" s="22">
        <f t="shared" si="41"/>
        <v>224001.22140181332</v>
      </c>
      <c r="J72" s="43">
        <f t="shared" si="42"/>
        <v>4047.0056544688323</v>
      </c>
      <c r="K72" s="44">
        <f t="shared" si="43"/>
        <v>4936.8143219712565</v>
      </c>
      <c r="L72" s="45">
        <f t="shared" si="44"/>
        <v>6339.6572094852818</v>
      </c>
      <c r="M72" s="43">
        <f t="shared" si="45"/>
        <v>5139.6971811754174</v>
      </c>
      <c r="N72" s="44">
        <f t="shared" si="46"/>
        <v>7405.2214829568848</v>
      </c>
      <c r="O72" s="45">
        <f t="shared" si="47"/>
        <v>12679.314418970564</v>
      </c>
      <c r="P72">
        <v>10</v>
      </c>
    </row>
    <row r="73" spans="1:17" x14ac:dyDescent="0.4">
      <c r="A73" s="9">
        <v>59</v>
      </c>
      <c r="B73" s="5">
        <v>44827</v>
      </c>
      <c r="C73" s="46">
        <v>2</v>
      </c>
      <c r="D73" s="55">
        <v>1.27</v>
      </c>
      <c r="E73" s="56">
        <v>1.5</v>
      </c>
      <c r="F73" s="99">
        <v>2</v>
      </c>
      <c r="G73" s="22">
        <f t="shared" si="39"/>
        <v>145375.40530724803</v>
      </c>
      <c r="H73" s="22">
        <f t="shared" si="40"/>
        <v>179704.15533168873</v>
      </c>
      <c r="I73" s="22">
        <f t="shared" si="41"/>
        <v>237441.29468592213</v>
      </c>
      <c r="J73" s="43">
        <f t="shared" si="42"/>
        <v>4201.1965699040948</v>
      </c>
      <c r="K73" s="44">
        <f t="shared" si="43"/>
        <v>5158.9709664599632</v>
      </c>
      <c r="L73" s="45">
        <f t="shared" si="44"/>
        <v>6720.0366420543996</v>
      </c>
      <c r="M73" s="43">
        <f t="shared" si="45"/>
        <v>5335.5196437782006</v>
      </c>
      <c r="N73" s="44">
        <f t="shared" si="46"/>
        <v>7738.4564496899447</v>
      </c>
      <c r="O73" s="45">
        <f t="shared" si="47"/>
        <v>13440.073284108799</v>
      </c>
      <c r="P73">
        <v>10</v>
      </c>
    </row>
    <row r="74" spans="1:17" x14ac:dyDescent="0.4">
      <c r="A74" s="9">
        <v>60</v>
      </c>
      <c r="B74" s="5">
        <v>45091</v>
      </c>
      <c r="C74" s="46">
        <v>1</v>
      </c>
      <c r="D74" s="55">
        <v>1.27</v>
      </c>
      <c r="E74" s="56">
        <v>1.5</v>
      </c>
      <c r="F74" s="99">
        <v>2</v>
      </c>
      <c r="G74" s="22">
        <f t="shared" si="39"/>
        <v>150914.20824945418</v>
      </c>
      <c r="H74" s="22">
        <f t="shared" si="40"/>
        <v>187790.84232161473</v>
      </c>
      <c r="I74" s="22">
        <f t="shared" si="41"/>
        <v>251687.77236707744</v>
      </c>
      <c r="J74" s="43">
        <f t="shared" si="42"/>
        <v>4361.262159217441</v>
      </c>
      <c r="K74" s="44">
        <f t="shared" si="43"/>
        <v>5391.1246599506621</v>
      </c>
      <c r="L74" s="45">
        <f t="shared" si="44"/>
        <v>7123.2388405776637</v>
      </c>
      <c r="M74" s="43">
        <f t="shared" si="45"/>
        <v>5538.80294220615</v>
      </c>
      <c r="N74" s="44">
        <f t="shared" si="46"/>
        <v>8086.6869899259927</v>
      </c>
      <c r="O74" s="45">
        <f t="shared" si="47"/>
        <v>14246.477681155327</v>
      </c>
      <c r="P74">
        <v>10</v>
      </c>
      <c r="Q74">
        <v>3</v>
      </c>
    </row>
    <row r="75" spans="1:17" x14ac:dyDescent="0.4">
      <c r="A75" s="9">
        <v>61</v>
      </c>
      <c r="B75" s="5">
        <v>45118</v>
      </c>
      <c r="C75" s="46">
        <v>1</v>
      </c>
      <c r="D75" s="55">
        <v>1.27</v>
      </c>
      <c r="E75" s="56">
        <v>1.5</v>
      </c>
      <c r="F75" s="99">
        <v>2</v>
      </c>
      <c r="G75" s="22">
        <f t="shared" si="39"/>
        <v>156664.03958375839</v>
      </c>
      <c r="H75" s="22">
        <f t="shared" si="40"/>
        <v>196241.4302260874</v>
      </c>
      <c r="I75" s="22">
        <f t="shared" si="41"/>
        <v>266789.03870910208</v>
      </c>
      <c r="J75" s="43">
        <f t="shared" si="42"/>
        <v>4527.426247483625</v>
      </c>
      <c r="K75" s="44">
        <f t="shared" si="43"/>
        <v>5633.725269648442</v>
      </c>
      <c r="L75" s="45">
        <f t="shared" si="44"/>
        <v>7550.6331710123231</v>
      </c>
      <c r="M75" s="43">
        <f t="shared" si="45"/>
        <v>5749.8313343042037</v>
      </c>
      <c r="N75" s="44">
        <f t="shared" si="46"/>
        <v>8450.5879044726626</v>
      </c>
      <c r="O75" s="45">
        <f t="shared" si="47"/>
        <v>15101.266342024646</v>
      </c>
    </row>
    <row r="76" spans="1:17" x14ac:dyDescent="0.4">
      <c r="A76" s="9">
        <v>62</v>
      </c>
      <c r="B76" s="5">
        <v>45161</v>
      </c>
      <c r="C76" s="46">
        <v>2</v>
      </c>
      <c r="D76" s="55">
        <v>-1</v>
      </c>
      <c r="E76" s="56">
        <v>-1</v>
      </c>
      <c r="F76" s="100">
        <v>-1</v>
      </c>
      <c r="G76" s="22">
        <f t="shared" si="39"/>
        <v>151964.11839624564</v>
      </c>
      <c r="H76" s="22">
        <f t="shared" si="40"/>
        <v>190354.18731930476</v>
      </c>
      <c r="I76" s="22">
        <f t="shared" si="41"/>
        <v>258785.36754782902</v>
      </c>
      <c r="J76" s="43">
        <f t="shared" si="42"/>
        <v>4699.9211875127512</v>
      </c>
      <c r="K76" s="44">
        <f t="shared" si="43"/>
        <v>5887.2429067826215</v>
      </c>
      <c r="L76" s="45">
        <f t="shared" si="44"/>
        <v>8003.6711612730624</v>
      </c>
      <c r="M76" s="43">
        <f t="shared" si="45"/>
        <v>-4699.9211875127512</v>
      </c>
      <c r="N76" s="44">
        <f t="shared" si="46"/>
        <v>-5887.2429067826215</v>
      </c>
      <c r="O76" s="45">
        <f t="shared" si="47"/>
        <v>-8003.6711612730624</v>
      </c>
      <c r="P76">
        <v>10</v>
      </c>
      <c r="Q76">
        <v>2</v>
      </c>
    </row>
    <row r="77" spans="1:17" x14ac:dyDescent="0.4">
      <c r="A77" s="9">
        <v>63</v>
      </c>
      <c r="B77" s="5">
        <v>45328</v>
      </c>
      <c r="C77" s="46">
        <v>2</v>
      </c>
      <c r="D77" s="55">
        <v>-1</v>
      </c>
      <c r="E77" s="56">
        <v>-1</v>
      </c>
      <c r="F77" s="100">
        <v>-1</v>
      </c>
      <c r="G77" s="22">
        <f t="shared" si="39"/>
        <v>147405.19484435828</v>
      </c>
      <c r="H77" s="22">
        <f t="shared" si="40"/>
        <v>184643.56169972563</v>
      </c>
      <c r="I77" s="22">
        <f t="shared" si="41"/>
        <v>251021.80652139414</v>
      </c>
      <c r="J77" s="43">
        <f t="shared" si="42"/>
        <v>4558.9235518873693</v>
      </c>
      <c r="K77" s="44">
        <f t="shared" si="43"/>
        <v>5710.6256195791429</v>
      </c>
      <c r="L77" s="45">
        <f t="shared" si="44"/>
        <v>7763.5610264348707</v>
      </c>
      <c r="M77" s="43">
        <f t="shared" si="45"/>
        <v>-4558.9235518873693</v>
      </c>
      <c r="N77" s="44">
        <f t="shared" si="46"/>
        <v>-5710.6256195791429</v>
      </c>
      <c r="O77" s="45">
        <f t="shared" si="47"/>
        <v>-7763.5610264348707</v>
      </c>
      <c r="P77">
        <v>10</v>
      </c>
      <c r="Q77">
        <v>4</v>
      </c>
    </row>
    <row r="78" spans="1:17" x14ac:dyDescent="0.4">
      <c r="A78" s="9">
        <v>64</v>
      </c>
      <c r="B78" s="5">
        <v>45343</v>
      </c>
      <c r="C78" s="46">
        <v>1</v>
      </c>
      <c r="D78" s="55">
        <v>1.27</v>
      </c>
      <c r="E78" s="56">
        <v>1.5</v>
      </c>
      <c r="F78" s="57">
        <v>2</v>
      </c>
      <c r="G78" s="22">
        <f t="shared" si="39"/>
        <v>153021.33276792834</v>
      </c>
      <c r="H78" s="22">
        <f t="shared" si="40"/>
        <v>192952.52197621329</v>
      </c>
      <c r="I78" s="22">
        <f t="shared" si="41"/>
        <v>266083.11491267779</v>
      </c>
      <c r="J78" s="43">
        <f t="shared" si="42"/>
        <v>4422.155845330748</v>
      </c>
      <c r="K78" s="44">
        <f t="shared" si="43"/>
        <v>5539.3068509917684</v>
      </c>
      <c r="L78" s="45">
        <f t="shared" si="44"/>
        <v>7530.6541956418241</v>
      </c>
      <c r="M78" s="43">
        <f t="shared" si="45"/>
        <v>5616.1379235700497</v>
      </c>
      <c r="N78" s="44">
        <f t="shared" si="46"/>
        <v>8308.9602764876527</v>
      </c>
      <c r="O78" s="45">
        <f t="shared" si="47"/>
        <v>15061.308391283648</v>
      </c>
    </row>
    <row r="79" spans="1:17" x14ac:dyDescent="0.4">
      <c r="A79" s="9">
        <v>65</v>
      </c>
      <c r="B79" s="5"/>
      <c r="C79" s="46"/>
      <c r="D79" s="55"/>
      <c r="E79" s="56"/>
      <c r="F79" s="100"/>
      <c r="G79" s="22" t="str">
        <f t="shared" si="39"/>
        <v/>
      </c>
      <c r="H79" s="22" t="str">
        <f t="shared" si="40"/>
        <v/>
      </c>
      <c r="I79" s="22" t="str">
        <f t="shared" si="41"/>
        <v/>
      </c>
      <c r="J79" s="43">
        <f t="shared" si="42"/>
        <v>4590.6399830378496</v>
      </c>
      <c r="K79" s="44">
        <f t="shared" si="43"/>
        <v>5788.5756592863981</v>
      </c>
      <c r="L79" s="45">
        <f t="shared" si="44"/>
        <v>7982.4934473803332</v>
      </c>
      <c r="M79" s="43" t="str">
        <f t="shared" si="45"/>
        <v/>
      </c>
      <c r="N79" s="44" t="str">
        <f t="shared" si="46"/>
        <v/>
      </c>
      <c r="O79" s="45" t="str">
        <f t="shared" si="47"/>
        <v/>
      </c>
    </row>
    <row r="80" spans="1:17" x14ac:dyDescent="0.4">
      <c r="A80" s="9">
        <v>66</v>
      </c>
      <c r="B80" s="5"/>
      <c r="C80" s="46"/>
      <c r="D80" s="55"/>
      <c r="E80" s="56"/>
      <c r="F80" s="100"/>
      <c r="G80" s="22" t="str">
        <f t="shared" si="39"/>
        <v/>
      </c>
      <c r="H80" s="22" t="str">
        <f t="shared" si="40"/>
        <v/>
      </c>
      <c r="I80" s="22" t="str">
        <f t="shared" si="41"/>
        <v/>
      </c>
      <c r="J80" s="43" t="str">
        <f t="shared" si="42"/>
        <v/>
      </c>
      <c r="K80" s="44" t="str">
        <f t="shared" si="43"/>
        <v/>
      </c>
      <c r="L80" s="45" t="str">
        <f t="shared" si="44"/>
        <v/>
      </c>
      <c r="M80" s="43" t="str">
        <f t="shared" si="45"/>
        <v/>
      </c>
      <c r="N80" s="44" t="str">
        <f t="shared" si="46"/>
        <v/>
      </c>
      <c r="O80" s="45" t="str">
        <f t="shared" si="47"/>
        <v/>
      </c>
    </row>
    <row r="81" spans="1:17" ht="19.5" thickBot="1" x14ac:dyDescent="0.45">
      <c r="A81" s="9">
        <v>67</v>
      </c>
      <c r="B81" s="6">
        <v>45390</v>
      </c>
      <c r="C81" s="50"/>
      <c r="D81" s="59"/>
      <c r="E81" s="60"/>
      <c r="F81" s="61"/>
      <c r="G81" s="22" t="str">
        <f t="shared" si="39"/>
        <v/>
      </c>
      <c r="H81" s="22" t="str">
        <f t="shared" si="40"/>
        <v/>
      </c>
      <c r="I81" s="22" t="str">
        <f t="shared" si="41"/>
        <v/>
      </c>
      <c r="J81" s="43" t="str">
        <f t="shared" si="42"/>
        <v/>
      </c>
      <c r="K81" s="44" t="str">
        <f t="shared" si="43"/>
        <v/>
      </c>
      <c r="L81" s="45" t="str">
        <f t="shared" si="44"/>
        <v/>
      </c>
      <c r="M81" s="43" t="str">
        <f t="shared" si="45"/>
        <v/>
      </c>
      <c r="N81" s="44" t="str">
        <f t="shared" si="46"/>
        <v/>
      </c>
      <c r="O81" s="45" t="str">
        <f t="shared" si="47"/>
        <v/>
      </c>
    </row>
    <row r="82" spans="1:17" ht="19.5" thickBot="1" x14ac:dyDescent="0.45">
      <c r="A82" s="9"/>
      <c r="B82" s="92" t="s">
        <v>5</v>
      </c>
      <c r="C82" s="93"/>
      <c r="D82" s="7">
        <f>COUNTIF(D15:D81,1.27)</f>
        <v>35</v>
      </c>
      <c r="E82" s="7">
        <f>COUNTIF(E15:E81,1.5)</f>
        <v>35</v>
      </c>
      <c r="F82" s="8">
        <f>COUNTIF(F15:F81,2)</f>
        <v>33</v>
      </c>
      <c r="G82" s="68">
        <f>M82+G14</f>
        <v>153021.33276792828</v>
      </c>
      <c r="H82" s="69">
        <f>N82+H14</f>
        <v>192952.52197621332</v>
      </c>
      <c r="I82" s="70">
        <f>O82+I14</f>
        <v>266083.11491267779</v>
      </c>
      <c r="J82" s="65" t="s">
        <v>30</v>
      </c>
      <c r="K82" s="66">
        <f>B81-B15</f>
        <v>5184</v>
      </c>
      <c r="L82" s="67" t="s">
        <v>31</v>
      </c>
      <c r="M82" s="79">
        <f>SUM(M15:M81)</f>
        <v>53021.332767928281</v>
      </c>
      <c r="N82" s="80">
        <f>SUM(N15:N81)</f>
        <v>92952.521976213335</v>
      </c>
      <c r="O82" s="81">
        <f>SUM(O15:O81)</f>
        <v>166083.11491267782</v>
      </c>
      <c r="P82">
        <v>13</v>
      </c>
      <c r="Q82">
        <v>11</v>
      </c>
    </row>
    <row r="83" spans="1:17" ht="19.5" thickBot="1" x14ac:dyDescent="0.45">
      <c r="A83" s="9"/>
      <c r="B83" s="86" t="s">
        <v>6</v>
      </c>
      <c r="C83" s="87"/>
      <c r="D83" s="7">
        <f>COUNTIF(D15:D81,-1)</f>
        <v>29</v>
      </c>
      <c r="E83" s="7">
        <f>COUNTIF(E15:E81,-1)</f>
        <v>29</v>
      </c>
      <c r="F83" s="8">
        <f>COUNTIF(F15:F81,-1)</f>
        <v>31</v>
      </c>
      <c r="G83" s="84" t="s">
        <v>29</v>
      </c>
      <c r="H83" s="85"/>
      <c r="I83" s="91"/>
      <c r="J83" s="84" t="s">
        <v>32</v>
      </c>
      <c r="K83" s="85"/>
      <c r="L83" s="91"/>
      <c r="M83" s="9"/>
      <c r="N83" s="3"/>
      <c r="O83" s="4"/>
      <c r="P83">
        <v>13</v>
      </c>
      <c r="Q83">
        <v>9</v>
      </c>
    </row>
    <row r="84" spans="1:17" ht="19.5" thickBot="1" x14ac:dyDescent="0.45">
      <c r="A84" s="9"/>
      <c r="B84" s="86" t="s">
        <v>33</v>
      </c>
      <c r="C84" s="87"/>
      <c r="D84" s="7">
        <f>COUNTIF(D15:D81,0)</f>
        <v>0</v>
      </c>
      <c r="E84" s="7">
        <f>COUNTIF(E15:E81,0)</f>
        <v>0</v>
      </c>
      <c r="F84" s="7">
        <f>COUNTIF(F15:F81,0)</f>
        <v>0</v>
      </c>
      <c r="G84" s="74">
        <f>G82/G14</f>
        <v>1.5302133276792829</v>
      </c>
      <c r="H84" s="75">
        <f>H82/H14</f>
        <v>1.9295252197621331</v>
      </c>
      <c r="I84" s="76">
        <f>I82/I14</f>
        <v>2.660831149126778</v>
      </c>
      <c r="J84" s="63">
        <f>(G84-100%)*30/K82</f>
        <v>3.0683641648106648E-3</v>
      </c>
      <c r="K84" s="63">
        <f>(H84-100%)*30/K82</f>
        <v>5.379196873623455E-3</v>
      </c>
      <c r="L84" s="64">
        <f>(I84-100%)*30/K82</f>
        <v>9.6112913722614466E-3</v>
      </c>
      <c r="M84" s="10"/>
      <c r="N84" s="2"/>
      <c r="O84" s="11"/>
    </row>
    <row r="85" spans="1:17" ht="19.5" thickBot="1" x14ac:dyDescent="0.45">
      <c r="A85" s="3"/>
      <c r="B85" s="84" t="s">
        <v>4</v>
      </c>
      <c r="C85" s="85"/>
      <c r="D85" s="77">
        <f t="shared" ref="D85:E85" si="48">D82/(D82+D83+D84)</f>
        <v>0.546875</v>
      </c>
      <c r="E85" s="72">
        <f t="shared" si="48"/>
        <v>0.546875</v>
      </c>
      <c r="F85" s="73">
        <f>F82/(F82+F83+F84)</f>
        <v>0.515625</v>
      </c>
    </row>
    <row r="87" spans="1:17" x14ac:dyDescent="0.4">
      <c r="D87" s="71"/>
      <c r="E87" s="71"/>
      <c r="F87" s="71"/>
    </row>
  </sheetData>
  <mergeCells count="11">
    <mergeCell ref="B85:C85"/>
    <mergeCell ref="B84:C84"/>
    <mergeCell ref="J14:L14"/>
    <mergeCell ref="J12:L12"/>
    <mergeCell ref="M12:O12"/>
    <mergeCell ref="G12:I12"/>
    <mergeCell ref="M14:O14"/>
    <mergeCell ref="B82:C82"/>
    <mergeCell ref="B83:C83"/>
    <mergeCell ref="G83:I83"/>
    <mergeCell ref="J83:L83"/>
  </mergeCells>
  <phoneticPr fontId="1"/>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80" zoomScaleNormal="80" workbookViewId="0">
      <selection activeCell="AA5" sqref="AA5"/>
    </sheetView>
  </sheetViews>
  <sheetFormatPr defaultColWidth="8.125" defaultRowHeight="14.25" x14ac:dyDescent="0.4"/>
  <cols>
    <col min="1" max="1" width="6.625" style="52" customWidth="1"/>
    <col min="2" max="2" width="7.25" style="51" customWidth="1"/>
    <col min="3" max="256" width="8.125" style="51"/>
    <col min="257" max="257" width="6.625" style="51" customWidth="1"/>
    <col min="258" max="258" width="7.25" style="51" customWidth="1"/>
    <col min="259" max="512" width="8.125" style="51"/>
    <col min="513" max="513" width="6.625" style="51" customWidth="1"/>
    <col min="514" max="514" width="7.25" style="51" customWidth="1"/>
    <col min="515" max="768" width="8.125" style="51"/>
    <col min="769" max="769" width="6.625" style="51" customWidth="1"/>
    <col min="770" max="770" width="7.25" style="51" customWidth="1"/>
    <col min="771" max="1024" width="8.125" style="51"/>
    <col min="1025" max="1025" width="6.625" style="51" customWidth="1"/>
    <col min="1026" max="1026" width="7.25" style="51" customWidth="1"/>
    <col min="1027" max="1280" width="8.125" style="51"/>
    <col min="1281" max="1281" width="6.625" style="51" customWidth="1"/>
    <col min="1282" max="1282" width="7.25" style="51" customWidth="1"/>
    <col min="1283" max="1536" width="8.125" style="51"/>
    <col min="1537" max="1537" width="6.625" style="51" customWidth="1"/>
    <col min="1538" max="1538" width="7.25" style="51" customWidth="1"/>
    <col min="1539" max="1792" width="8.125" style="51"/>
    <col min="1793" max="1793" width="6.625" style="51" customWidth="1"/>
    <col min="1794" max="1794" width="7.25" style="51" customWidth="1"/>
    <col min="1795" max="2048" width="8.125" style="51"/>
    <col min="2049" max="2049" width="6.625" style="51" customWidth="1"/>
    <col min="2050" max="2050" width="7.25" style="51" customWidth="1"/>
    <col min="2051" max="2304" width="8.125" style="51"/>
    <col min="2305" max="2305" width="6.625" style="51" customWidth="1"/>
    <col min="2306" max="2306" width="7.25" style="51" customWidth="1"/>
    <col min="2307" max="2560" width="8.125" style="51"/>
    <col min="2561" max="2561" width="6.625" style="51" customWidth="1"/>
    <col min="2562" max="2562" width="7.25" style="51" customWidth="1"/>
    <col min="2563" max="2816" width="8.125" style="51"/>
    <col min="2817" max="2817" width="6.625" style="51" customWidth="1"/>
    <col min="2818" max="2818" width="7.25" style="51" customWidth="1"/>
    <col min="2819" max="3072" width="8.125" style="51"/>
    <col min="3073" max="3073" width="6.625" style="51" customWidth="1"/>
    <col min="3074" max="3074" width="7.25" style="51" customWidth="1"/>
    <col min="3075" max="3328" width="8.125" style="51"/>
    <col min="3329" max="3329" width="6.625" style="51" customWidth="1"/>
    <col min="3330" max="3330" width="7.25" style="51" customWidth="1"/>
    <col min="3331" max="3584" width="8.125" style="51"/>
    <col min="3585" max="3585" width="6.625" style="51" customWidth="1"/>
    <col min="3586" max="3586" width="7.25" style="51" customWidth="1"/>
    <col min="3587" max="3840" width="8.125" style="51"/>
    <col min="3841" max="3841" width="6.625" style="51" customWidth="1"/>
    <col min="3842" max="3842" width="7.25" style="51" customWidth="1"/>
    <col min="3843" max="4096" width="8.125" style="51"/>
    <col min="4097" max="4097" width="6.625" style="51" customWidth="1"/>
    <col min="4098" max="4098" width="7.25" style="51" customWidth="1"/>
    <col min="4099" max="4352" width="8.125" style="51"/>
    <col min="4353" max="4353" width="6.625" style="51" customWidth="1"/>
    <col min="4354" max="4354" width="7.25" style="51" customWidth="1"/>
    <col min="4355" max="4608" width="8.125" style="51"/>
    <col min="4609" max="4609" width="6.625" style="51" customWidth="1"/>
    <col min="4610" max="4610" width="7.25" style="51" customWidth="1"/>
    <col min="4611" max="4864" width="8.125" style="51"/>
    <col min="4865" max="4865" width="6.625" style="51" customWidth="1"/>
    <col min="4866" max="4866" width="7.25" style="51" customWidth="1"/>
    <col min="4867" max="5120" width="8.125" style="51"/>
    <col min="5121" max="5121" width="6.625" style="51" customWidth="1"/>
    <col min="5122" max="5122" width="7.25" style="51" customWidth="1"/>
    <col min="5123" max="5376" width="8.125" style="51"/>
    <col min="5377" max="5377" width="6.625" style="51" customWidth="1"/>
    <col min="5378" max="5378" width="7.25" style="51" customWidth="1"/>
    <col min="5379" max="5632" width="8.125" style="51"/>
    <col min="5633" max="5633" width="6.625" style="51" customWidth="1"/>
    <col min="5634" max="5634" width="7.25" style="51" customWidth="1"/>
    <col min="5635" max="5888" width="8.125" style="51"/>
    <col min="5889" max="5889" width="6.625" style="51" customWidth="1"/>
    <col min="5890" max="5890" width="7.25" style="51" customWidth="1"/>
    <col min="5891" max="6144" width="8.125" style="51"/>
    <col min="6145" max="6145" width="6.625" style="51" customWidth="1"/>
    <col min="6146" max="6146" width="7.25" style="51" customWidth="1"/>
    <col min="6147" max="6400" width="8.125" style="51"/>
    <col min="6401" max="6401" width="6.625" style="51" customWidth="1"/>
    <col min="6402" max="6402" width="7.25" style="51" customWidth="1"/>
    <col min="6403" max="6656" width="8.125" style="51"/>
    <col min="6657" max="6657" width="6.625" style="51" customWidth="1"/>
    <col min="6658" max="6658" width="7.25" style="51" customWidth="1"/>
    <col min="6659" max="6912" width="8.125" style="51"/>
    <col min="6913" max="6913" width="6.625" style="51" customWidth="1"/>
    <col min="6914" max="6914" width="7.25" style="51" customWidth="1"/>
    <col min="6915" max="7168" width="8.125" style="51"/>
    <col min="7169" max="7169" width="6.625" style="51" customWidth="1"/>
    <col min="7170" max="7170" width="7.25" style="51" customWidth="1"/>
    <col min="7171" max="7424" width="8.125" style="51"/>
    <col min="7425" max="7425" width="6.625" style="51" customWidth="1"/>
    <col min="7426" max="7426" width="7.25" style="51" customWidth="1"/>
    <col min="7427" max="7680" width="8.125" style="51"/>
    <col min="7681" max="7681" width="6.625" style="51" customWidth="1"/>
    <col min="7682" max="7682" width="7.25" style="51" customWidth="1"/>
    <col min="7683" max="7936" width="8.125" style="51"/>
    <col min="7937" max="7937" width="6.625" style="51" customWidth="1"/>
    <col min="7938" max="7938" width="7.25" style="51" customWidth="1"/>
    <col min="7939" max="8192" width="8.125" style="51"/>
    <col min="8193" max="8193" width="6.625" style="51" customWidth="1"/>
    <col min="8194" max="8194" width="7.25" style="51" customWidth="1"/>
    <col min="8195" max="8448" width="8.125" style="51"/>
    <col min="8449" max="8449" width="6.625" style="51" customWidth="1"/>
    <col min="8450" max="8450" width="7.25" style="51" customWidth="1"/>
    <col min="8451" max="8704" width="8.125" style="51"/>
    <col min="8705" max="8705" width="6.625" style="51" customWidth="1"/>
    <col min="8706" max="8706" width="7.25" style="51" customWidth="1"/>
    <col min="8707" max="8960" width="8.125" style="51"/>
    <col min="8961" max="8961" width="6.625" style="51" customWidth="1"/>
    <col min="8962" max="8962" width="7.25" style="51" customWidth="1"/>
    <col min="8963" max="9216" width="8.125" style="51"/>
    <col min="9217" max="9217" width="6.625" style="51" customWidth="1"/>
    <col min="9218" max="9218" width="7.25" style="51" customWidth="1"/>
    <col min="9219" max="9472" width="8.125" style="51"/>
    <col min="9473" max="9473" width="6.625" style="51" customWidth="1"/>
    <col min="9474" max="9474" width="7.25" style="51" customWidth="1"/>
    <col min="9475" max="9728" width="8.125" style="51"/>
    <col min="9729" max="9729" width="6.625" style="51" customWidth="1"/>
    <col min="9730" max="9730" width="7.25" style="51" customWidth="1"/>
    <col min="9731" max="9984" width="8.125" style="51"/>
    <col min="9985" max="9985" width="6.625" style="51" customWidth="1"/>
    <col min="9986" max="9986" width="7.25" style="51" customWidth="1"/>
    <col min="9987" max="10240" width="8.125" style="51"/>
    <col min="10241" max="10241" width="6.625" style="51" customWidth="1"/>
    <col min="10242" max="10242" width="7.25" style="51" customWidth="1"/>
    <col min="10243" max="10496" width="8.125" style="51"/>
    <col min="10497" max="10497" width="6.625" style="51" customWidth="1"/>
    <col min="10498" max="10498" width="7.25" style="51" customWidth="1"/>
    <col min="10499" max="10752" width="8.125" style="51"/>
    <col min="10753" max="10753" width="6.625" style="51" customWidth="1"/>
    <col min="10754" max="10754" width="7.25" style="51" customWidth="1"/>
    <col min="10755" max="11008" width="8.125" style="51"/>
    <col min="11009" max="11009" width="6.625" style="51" customWidth="1"/>
    <col min="11010" max="11010" width="7.25" style="51" customWidth="1"/>
    <col min="11011" max="11264" width="8.125" style="51"/>
    <col min="11265" max="11265" width="6.625" style="51" customWidth="1"/>
    <col min="11266" max="11266" width="7.25" style="51" customWidth="1"/>
    <col min="11267" max="11520" width="8.125" style="51"/>
    <col min="11521" max="11521" width="6.625" style="51" customWidth="1"/>
    <col min="11522" max="11522" width="7.25" style="51" customWidth="1"/>
    <col min="11523" max="11776" width="8.125" style="51"/>
    <col min="11777" max="11777" width="6.625" style="51" customWidth="1"/>
    <col min="11778" max="11778" width="7.25" style="51" customWidth="1"/>
    <col min="11779" max="12032" width="8.125" style="51"/>
    <col min="12033" max="12033" width="6.625" style="51" customWidth="1"/>
    <col min="12034" max="12034" width="7.25" style="51" customWidth="1"/>
    <col min="12035" max="12288" width="8.125" style="51"/>
    <col min="12289" max="12289" width="6.625" style="51" customWidth="1"/>
    <col min="12290" max="12290" width="7.25" style="51" customWidth="1"/>
    <col min="12291" max="12544" width="8.125" style="51"/>
    <col min="12545" max="12545" width="6.625" style="51" customWidth="1"/>
    <col min="12546" max="12546" width="7.25" style="51" customWidth="1"/>
    <col min="12547" max="12800" width="8.125" style="51"/>
    <col min="12801" max="12801" width="6.625" style="51" customWidth="1"/>
    <col min="12802" max="12802" width="7.25" style="51" customWidth="1"/>
    <col min="12803" max="13056" width="8.125" style="51"/>
    <col min="13057" max="13057" width="6.625" style="51" customWidth="1"/>
    <col min="13058" max="13058" width="7.25" style="51" customWidth="1"/>
    <col min="13059" max="13312" width="8.125" style="51"/>
    <col min="13313" max="13313" width="6.625" style="51" customWidth="1"/>
    <col min="13314" max="13314" width="7.25" style="51" customWidth="1"/>
    <col min="13315" max="13568" width="8.125" style="51"/>
    <col min="13569" max="13569" width="6.625" style="51" customWidth="1"/>
    <col min="13570" max="13570" width="7.25" style="51" customWidth="1"/>
    <col min="13571" max="13824" width="8.125" style="51"/>
    <col min="13825" max="13825" width="6.625" style="51" customWidth="1"/>
    <col min="13826" max="13826" width="7.25" style="51" customWidth="1"/>
    <col min="13827" max="14080" width="8.125" style="51"/>
    <col min="14081" max="14081" width="6.625" style="51" customWidth="1"/>
    <col min="14082" max="14082" width="7.25" style="51" customWidth="1"/>
    <col min="14083" max="14336" width="8.125" style="51"/>
    <col min="14337" max="14337" width="6.625" style="51" customWidth="1"/>
    <col min="14338" max="14338" width="7.25" style="51" customWidth="1"/>
    <col min="14339" max="14592" width="8.125" style="51"/>
    <col min="14593" max="14593" width="6.625" style="51" customWidth="1"/>
    <col min="14594" max="14594" width="7.25" style="51" customWidth="1"/>
    <col min="14595" max="14848" width="8.125" style="51"/>
    <col min="14849" max="14849" width="6.625" style="51" customWidth="1"/>
    <col min="14850" max="14850" width="7.25" style="51" customWidth="1"/>
    <col min="14851" max="15104" width="8.125" style="51"/>
    <col min="15105" max="15105" width="6.625" style="51" customWidth="1"/>
    <col min="15106" max="15106" width="7.25" style="51" customWidth="1"/>
    <col min="15107" max="15360" width="8.125" style="51"/>
    <col min="15361" max="15361" width="6.625" style="51" customWidth="1"/>
    <col min="15362" max="15362" width="7.25" style="51" customWidth="1"/>
    <col min="15363" max="15616" width="8.125" style="51"/>
    <col min="15617" max="15617" width="6.625" style="51" customWidth="1"/>
    <col min="15618" max="15618" width="7.25" style="51" customWidth="1"/>
    <col min="15619" max="15872" width="8.125" style="51"/>
    <col min="15873" max="15873" width="6.625" style="51" customWidth="1"/>
    <col min="15874" max="15874" width="7.25" style="51" customWidth="1"/>
    <col min="15875" max="16128" width="8.125" style="51"/>
    <col min="16129" max="16129" width="6.625" style="51" customWidth="1"/>
    <col min="16130" max="16130" width="7.25" style="51" customWidth="1"/>
    <col min="16131" max="16384" width="8.125" style="51"/>
  </cols>
  <sheetData/>
  <phoneticPr fontId="1"/>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9"/>
  <sheetViews>
    <sheetView zoomScale="145" zoomScaleSheetLayoutView="100" workbookViewId="0">
      <selection activeCell="A2" sqref="A2:J9"/>
    </sheetView>
  </sheetViews>
  <sheetFormatPr defaultColWidth="8.125" defaultRowHeight="13.5" x14ac:dyDescent="0.4"/>
  <cols>
    <col min="1" max="16384" width="8.125" style="51"/>
  </cols>
  <sheetData>
    <row r="1" spans="1:10" x14ac:dyDescent="0.4">
      <c r="A1" s="51" t="s">
        <v>25</v>
      </c>
    </row>
    <row r="2" spans="1:10" x14ac:dyDescent="0.4">
      <c r="A2" s="94" t="s">
        <v>46</v>
      </c>
      <c r="B2" s="95"/>
      <c r="C2" s="95"/>
      <c r="D2" s="95"/>
      <c r="E2" s="95"/>
      <c r="F2" s="95"/>
      <c r="G2" s="95"/>
      <c r="H2" s="95"/>
      <c r="I2" s="95"/>
      <c r="J2" s="95"/>
    </row>
    <row r="3" spans="1:10" x14ac:dyDescent="0.4">
      <c r="A3" s="95"/>
      <c r="B3" s="95"/>
      <c r="C3" s="95"/>
      <c r="D3" s="95"/>
      <c r="E3" s="95"/>
      <c r="F3" s="95"/>
      <c r="G3" s="95"/>
      <c r="H3" s="95"/>
      <c r="I3" s="95"/>
      <c r="J3" s="95"/>
    </row>
    <row r="4" spans="1:10" x14ac:dyDescent="0.4">
      <c r="A4" s="95"/>
      <c r="B4" s="95"/>
      <c r="C4" s="95"/>
      <c r="D4" s="95"/>
      <c r="E4" s="95"/>
      <c r="F4" s="95"/>
      <c r="G4" s="95"/>
      <c r="H4" s="95"/>
      <c r="I4" s="95"/>
      <c r="J4" s="95"/>
    </row>
    <row r="5" spans="1:10" x14ac:dyDescent="0.4">
      <c r="A5" s="95"/>
      <c r="B5" s="95"/>
      <c r="C5" s="95"/>
      <c r="D5" s="95"/>
      <c r="E5" s="95"/>
      <c r="F5" s="95"/>
      <c r="G5" s="95"/>
      <c r="H5" s="95"/>
      <c r="I5" s="95"/>
      <c r="J5" s="95"/>
    </row>
    <row r="6" spans="1:10" x14ac:dyDescent="0.4">
      <c r="A6" s="95"/>
      <c r="B6" s="95"/>
      <c r="C6" s="95"/>
      <c r="D6" s="95"/>
      <c r="E6" s="95"/>
      <c r="F6" s="95"/>
      <c r="G6" s="95"/>
      <c r="H6" s="95"/>
      <c r="I6" s="95"/>
      <c r="J6" s="95"/>
    </row>
    <row r="7" spans="1:10" x14ac:dyDescent="0.4">
      <c r="A7" s="95"/>
      <c r="B7" s="95"/>
      <c r="C7" s="95"/>
      <c r="D7" s="95"/>
      <c r="E7" s="95"/>
      <c r="F7" s="95"/>
      <c r="G7" s="95"/>
      <c r="H7" s="95"/>
      <c r="I7" s="95"/>
      <c r="J7" s="95"/>
    </row>
    <row r="8" spans="1:10" x14ac:dyDescent="0.4">
      <c r="A8" s="95"/>
      <c r="B8" s="95"/>
      <c r="C8" s="95"/>
      <c r="D8" s="95"/>
      <c r="E8" s="95"/>
      <c r="F8" s="95"/>
      <c r="G8" s="95"/>
      <c r="H8" s="95"/>
      <c r="I8" s="95"/>
      <c r="J8" s="95"/>
    </row>
    <row r="9" spans="1:10" x14ac:dyDescent="0.4">
      <c r="A9" s="95"/>
      <c r="B9" s="95"/>
      <c r="C9" s="95"/>
      <c r="D9" s="95"/>
      <c r="E9" s="95"/>
      <c r="F9" s="95"/>
      <c r="G9" s="95"/>
      <c r="H9" s="95"/>
      <c r="I9" s="95"/>
      <c r="J9" s="95"/>
    </row>
    <row r="11" spans="1:10" x14ac:dyDescent="0.4">
      <c r="A11" s="51" t="s">
        <v>26</v>
      </c>
    </row>
    <row r="12" spans="1:10" x14ac:dyDescent="0.4">
      <c r="A12" s="96"/>
      <c r="B12" s="97"/>
      <c r="C12" s="97"/>
      <c r="D12" s="97"/>
      <c r="E12" s="97"/>
      <c r="F12" s="97"/>
      <c r="G12" s="97"/>
      <c r="H12" s="97"/>
      <c r="I12" s="97"/>
      <c r="J12" s="97"/>
    </row>
    <row r="13" spans="1:10" x14ac:dyDescent="0.4">
      <c r="A13" s="97"/>
      <c r="B13" s="97"/>
      <c r="C13" s="97"/>
      <c r="D13" s="97"/>
      <c r="E13" s="97"/>
      <c r="F13" s="97"/>
      <c r="G13" s="97"/>
      <c r="H13" s="97"/>
      <c r="I13" s="97"/>
      <c r="J13" s="97"/>
    </row>
    <row r="14" spans="1:10" x14ac:dyDescent="0.4">
      <c r="A14" s="97"/>
      <c r="B14" s="97"/>
      <c r="C14" s="97"/>
      <c r="D14" s="97"/>
      <c r="E14" s="97"/>
      <c r="F14" s="97"/>
      <c r="G14" s="97"/>
      <c r="H14" s="97"/>
      <c r="I14" s="97"/>
      <c r="J14" s="97"/>
    </row>
    <row r="15" spans="1:10" x14ac:dyDescent="0.4">
      <c r="A15" s="97"/>
      <c r="B15" s="97"/>
      <c r="C15" s="97"/>
      <c r="D15" s="97"/>
      <c r="E15" s="97"/>
      <c r="F15" s="97"/>
      <c r="G15" s="97"/>
      <c r="H15" s="97"/>
      <c r="I15" s="97"/>
      <c r="J15" s="97"/>
    </row>
    <row r="16" spans="1:10" x14ac:dyDescent="0.4">
      <c r="A16" s="97"/>
      <c r="B16" s="97"/>
      <c r="C16" s="97"/>
      <c r="D16" s="97"/>
      <c r="E16" s="97"/>
      <c r="F16" s="97"/>
      <c r="G16" s="97"/>
      <c r="H16" s="97"/>
      <c r="I16" s="97"/>
      <c r="J16" s="97"/>
    </row>
    <row r="17" spans="1:10" x14ac:dyDescent="0.4">
      <c r="A17" s="97"/>
      <c r="B17" s="97"/>
      <c r="C17" s="97"/>
      <c r="D17" s="97"/>
      <c r="E17" s="97"/>
      <c r="F17" s="97"/>
      <c r="G17" s="97"/>
      <c r="H17" s="97"/>
      <c r="I17" s="97"/>
      <c r="J17" s="97"/>
    </row>
    <row r="18" spans="1:10" x14ac:dyDescent="0.4">
      <c r="A18" s="97"/>
      <c r="B18" s="97"/>
      <c r="C18" s="97"/>
      <c r="D18" s="97"/>
      <c r="E18" s="97"/>
      <c r="F18" s="97"/>
      <c r="G18" s="97"/>
      <c r="H18" s="97"/>
      <c r="I18" s="97"/>
      <c r="J18" s="97"/>
    </row>
    <row r="19" spans="1:10" x14ac:dyDescent="0.4">
      <c r="A19" s="97"/>
      <c r="B19" s="97"/>
      <c r="C19" s="97"/>
      <c r="D19" s="97"/>
      <c r="E19" s="97"/>
      <c r="F19" s="97"/>
      <c r="G19" s="97"/>
      <c r="H19" s="97"/>
      <c r="I19" s="97"/>
      <c r="J19" s="97"/>
    </row>
    <row r="21" spans="1:10" x14ac:dyDescent="0.4">
      <c r="A21" s="51" t="s">
        <v>27</v>
      </c>
    </row>
    <row r="22" spans="1:10" x14ac:dyDescent="0.4">
      <c r="A22" s="96"/>
      <c r="B22" s="96"/>
      <c r="C22" s="96"/>
      <c r="D22" s="96"/>
      <c r="E22" s="96"/>
      <c r="F22" s="96"/>
      <c r="G22" s="96"/>
      <c r="H22" s="96"/>
      <c r="I22" s="96"/>
      <c r="J22" s="96"/>
    </row>
    <row r="23" spans="1:10" x14ac:dyDescent="0.4">
      <c r="A23" s="96"/>
      <c r="B23" s="96"/>
      <c r="C23" s="96"/>
      <c r="D23" s="96"/>
      <c r="E23" s="96"/>
      <c r="F23" s="96"/>
      <c r="G23" s="96"/>
      <c r="H23" s="96"/>
      <c r="I23" s="96"/>
      <c r="J23" s="96"/>
    </row>
    <row r="24" spans="1:10" x14ac:dyDescent="0.4">
      <c r="A24" s="96"/>
      <c r="B24" s="96"/>
      <c r="C24" s="96"/>
      <c r="D24" s="96"/>
      <c r="E24" s="96"/>
      <c r="F24" s="96"/>
      <c r="G24" s="96"/>
      <c r="H24" s="96"/>
      <c r="I24" s="96"/>
      <c r="J24" s="96"/>
    </row>
    <row r="25" spans="1:10" x14ac:dyDescent="0.4">
      <c r="A25" s="96"/>
      <c r="B25" s="96"/>
      <c r="C25" s="96"/>
      <c r="D25" s="96"/>
      <c r="E25" s="96"/>
      <c r="F25" s="96"/>
      <c r="G25" s="96"/>
      <c r="H25" s="96"/>
      <c r="I25" s="96"/>
      <c r="J25" s="96"/>
    </row>
    <row r="26" spans="1:10" x14ac:dyDescent="0.4">
      <c r="A26" s="96"/>
      <c r="B26" s="96"/>
      <c r="C26" s="96"/>
      <c r="D26" s="96"/>
      <c r="E26" s="96"/>
      <c r="F26" s="96"/>
      <c r="G26" s="96"/>
      <c r="H26" s="96"/>
      <c r="I26" s="96"/>
      <c r="J26" s="96"/>
    </row>
    <row r="27" spans="1:10" x14ac:dyDescent="0.4">
      <c r="A27" s="96"/>
      <c r="B27" s="96"/>
      <c r="C27" s="96"/>
      <c r="D27" s="96"/>
      <c r="E27" s="96"/>
      <c r="F27" s="96"/>
      <c r="G27" s="96"/>
      <c r="H27" s="96"/>
      <c r="I27" s="96"/>
      <c r="J27" s="96"/>
    </row>
    <row r="28" spans="1:10" x14ac:dyDescent="0.4">
      <c r="A28" s="96"/>
      <c r="B28" s="96"/>
      <c r="C28" s="96"/>
      <c r="D28" s="96"/>
      <c r="E28" s="96"/>
      <c r="F28" s="96"/>
      <c r="G28" s="96"/>
      <c r="H28" s="96"/>
      <c r="I28" s="96"/>
      <c r="J28" s="96"/>
    </row>
    <row r="29" spans="1:10" x14ac:dyDescent="0.4">
      <c r="A29" s="96"/>
      <c r="B29" s="96"/>
      <c r="C29" s="96"/>
      <c r="D29" s="96"/>
      <c r="E29" s="96"/>
      <c r="F29" s="96"/>
      <c r="G29" s="96"/>
      <c r="H29" s="96"/>
      <c r="I29" s="96"/>
      <c r="J29" s="96"/>
    </row>
  </sheetData>
  <mergeCells count="3">
    <mergeCell ref="A2:J9"/>
    <mergeCell ref="A12:J19"/>
    <mergeCell ref="A22:J29"/>
  </mergeCells>
  <phoneticPr fontId="1"/>
  <pageMargins left="0.75" right="0.75" top="1" bottom="1" header="0.51111111111111107" footer="0.51111111111111107"/>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zoomScale="80" zoomScaleNormal="80" workbookViewId="0">
      <selection activeCell="E19" sqref="E19"/>
    </sheetView>
  </sheetViews>
  <sheetFormatPr defaultRowHeight="18.75" x14ac:dyDescent="0.4"/>
  <cols>
    <col min="1" max="1" width="14" customWidth="1"/>
    <col min="2" max="2" width="13.25" customWidth="1"/>
    <col min="4" max="4" width="14.75" customWidth="1"/>
    <col min="6" max="6" width="14.25" customWidth="1"/>
    <col min="8" max="8" width="15.625" customWidth="1"/>
  </cols>
  <sheetData>
    <row r="1" spans="1:8" x14ac:dyDescent="0.4">
      <c r="A1" s="30" t="s">
        <v>13</v>
      </c>
      <c r="B1" s="31"/>
      <c r="C1" s="32"/>
      <c r="D1" s="33"/>
      <c r="E1" s="32"/>
      <c r="F1" s="33"/>
      <c r="G1" s="32"/>
      <c r="H1" s="33"/>
    </row>
    <row r="2" spans="1:8" x14ac:dyDescent="0.4">
      <c r="A2" s="34"/>
      <c r="B2" s="32"/>
      <c r="C2" s="32"/>
      <c r="D2" s="33"/>
      <c r="E2" s="32"/>
      <c r="F2" s="33"/>
      <c r="G2" s="32"/>
      <c r="H2" s="33"/>
    </row>
    <row r="3" spans="1:8" x14ac:dyDescent="0.4">
      <c r="A3" s="35" t="s">
        <v>14</v>
      </c>
      <c r="B3" s="35" t="s">
        <v>15</v>
      </c>
      <c r="C3" s="35" t="s">
        <v>16</v>
      </c>
      <c r="D3" s="36" t="s">
        <v>17</v>
      </c>
      <c r="E3" s="35" t="s">
        <v>18</v>
      </c>
      <c r="F3" s="36" t="s">
        <v>17</v>
      </c>
      <c r="G3" s="35" t="s">
        <v>19</v>
      </c>
      <c r="H3" s="36" t="s">
        <v>17</v>
      </c>
    </row>
    <row r="4" spans="1:8" x14ac:dyDescent="0.4">
      <c r="A4" s="37" t="s">
        <v>20</v>
      </c>
      <c r="B4" s="37" t="s">
        <v>21</v>
      </c>
      <c r="C4" s="37"/>
      <c r="D4" s="38">
        <v>45378</v>
      </c>
      <c r="E4" s="37"/>
      <c r="F4" s="38"/>
      <c r="G4" s="37"/>
      <c r="H4" s="38"/>
    </row>
    <row r="5" spans="1:8" x14ac:dyDescent="0.4">
      <c r="A5" s="37" t="s">
        <v>20</v>
      </c>
      <c r="B5" s="37" t="s">
        <v>34</v>
      </c>
      <c r="C5" s="37"/>
      <c r="D5" s="38"/>
      <c r="E5" s="37"/>
      <c r="F5" s="38"/>
      <c r="G5" s="37"/>
      <c r="H5" s="38"/>
    </row>
    <row r="6" spans="1:8" x14ac:dyDescent="0.4">
      <c r="A6" s="37" t="s">
        <v>20</v>
      </c>
      <c r="B6" s="37" t="s">
        <v>38</v>
      </c>
      <c r="C6" s="37"/>
      <c r="D6" s="38"/>
      <c r="E6" s="37"/>
      <c r="F6" s="38"/>
      <c r="G6" s="37"/>
      <c r="H6" s="38"/>
    </row>
    <row r="7" spans="1:8" x14ac:dyDescent="0.4">
      <c r="A7" s="37" t="s">
        <v>20</v>
      </c>
      <c r="B7" s="37" t="s">
        <v>39</v>
      </c>
      <c r="C7" s="37"/>
      <c r="D7" s="38"/>
      <c r="E7" s="37"/>
      <c r="F7" s="38"/>
      <c r="G7" s="37"/>
      <c r="H7" s="38"/>
    </row>
    <row r="8" spans="1:8" x14ac:dyDescent="0.4">
      <c r="A8" s="37" t="s">
        <v>20</v>
      </c>
      <c r="B8" s="37"/>
      <c r="C8" s="37"/>
      <c r="D8" s="38"/>
      <c r="E8" s="37"/>
      <c r="F8" s="38"/>
      <c r="G8" s="37"/>
      <c r="H8" s="38"/>
    </row>
    <row r="9" spans="1:8" x14ac:dyDescent="0.4">
      <c r="A9" s="37" t="s">
        <v>20</v>
      </c>
      <c r="B9" s="37"/>
      <c r="C9" s="37"/>
      <c r="D9" s="38"/>
      <c r="E9" s="37"/>
      <c r="F9" s="38"/>
      <c r="G9" s="37"/>
      <c r="H9" s="38"/>
    </row>
    <row r="10" spans="1:8" x14ac:dyDescent="0.4">
      <c r="A10" s="37" t="s">
        <v>20</v>
      </c>
      <c r="B10" s="37"/>
      <c r="C10" s="37"/>
      <c r="D10" s="38"/>
      <c r="E10" s="37"/>
      <c r="F10" s="38"/>
      <c r="G10" s="37"/>
      <c r="H10" s="38"/>
    </row>
    <row r="11" spans="1:8" x14ac:dyDescent="0.4">
      <c r="A11" s="37" t="s">
        <v>20</v>
      </c>
      <c r="B11" s="37"/>
      <c r="C11" s="37"/>
      <c r="D11" s="38"/>
      <c r="E11" s="37"/>
      <c r="F11" s="38"/>
      <c r="G11" s="37"/>
      <c r="H11" s="38"/>
    </row>
    <row r="12" spans="1:8" x14ac:dyDescent="0.4">
      <c r="A12" s="34"/>
      <c r="B12" s="32"/>
      <c r="C12" s="32"/>
      <c r="D12" s="33"/>
      <c r="E12" s="32"/>
      <c r="F12" s="33"/>
      <c r="G12" s="32"/>
      <c r="H12" s="33"/>
    </row>
  </sheetData>
  <phoneticPr fontId="1"/>
  <pageMargins left="0.7" right="0.7" top="0.75" bottom="0.75" header="0.3" footer="0.3"/>
  <pageSetup paperSize="9"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検証シート</vt:lpstr>
      <vt:lpstr>画像</vt:lpstr>
      <vt:lpstr>気づき</vt:lpstr>
      <vt:lpstr>検証終了通貨</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Owner</cp:lastModifiedBy>
  <dcterms:created xsi:type="dcterms:W3CDTF">2020-09-18T03:10:57Z</dcterms:created>
  <dcterms:modified xsi:type="dcterms:W3CDTF">2024-04-08T11:57:19Z</dcterms:modified>
</cp:coreProperties>
</file>