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414\CMA　株式会社　チャーマスター\ＣMA受講\入学後\カリキュラム一覧\⑥過去検証を進めよう\検証データ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1" i="1" l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Q15" i="1" l="1"/>
  <c r="I15" i="1" s="1"/>
  <c r="M16" i="1" s="1"/>
  <c r="R15" i="1"/>
  <c r="J15" i="1" s="1"/>
  <c r="S15" i="1"/>
  <c r="K15" i="1" s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R51" i="1"/>
  <c r="S51" i="1"/>
  <c r="R52" i="1"/>
  <c r="S52" i="1"/>
  <c r="R53" i="1"/>
  <c r="S53" i="1"/>
  <c r="R54" i="1"/>
  <c r="S54" i="1"/>
  <c r="R55" i="1"/>
  <c r="S55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Q16" i="1"/>
  <c r="I16" i="1" s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I14" i="1"/>
  <c r="G65" i="1"/>
  <c r="F65" i="1"/>
  <c r="F66" i="1"/>
  <c r="F67" i="1"/>
  <c r="E65" i="1"/>
  <c r="D65" i="1"/>
  <c r="M17" i="1" l="1"/>
  <c r="Q17" i="1" s="1"/>
  <c r="Q65" i="1" s="1"/>
  <c r="I65" i="1" s="1"/>
  <c r="I67" i="1" s="1"/>
  <c r="I17" i="1"/>
  <c r="M18" i="1" s="1"/>
  <c r="Q18" i="1" s="1"/>
  <c r="I18" i="1" s="1"/>
  <c r="M19" i="1" s="1"/>
  <c r="Q19" i="1" s="1"/>
  <c r="I19" i="1" s="1"/>
  <c r="M20" i="1" s="1"/>
  <c r="Q20" i="1" s="1"/>
  <c r="I20" i="1" s="1"/>
  <c r="M21" i="1" s="1"/>
  <c r="Q21" i="1" s="1"/>
  <c r="I21" i="1" s="1"/>
  <c r="M22" i="1" s="1"/>
  <c r="Q22" i="1" s="1"/>
  <c r="I22" i="1" s="1"/>
  <c r="M23" i="1" s="1"/>
  <c r="Q23" i="1" s="1"/>
  <c r="I23" i="1" s="1"/>
  <c r="M24" i="1" s="1"/>
  <c r="Q24" i="1" s="1"/>
  <c r="I24" i="1" s="1"/>
  <c r="M25" i="1" s="1"/>
  <c r="Q25" i="1" s="1"/>
  <c r="I25" i="1" s="1"/>
  <c r="M26" i="1" s="1"/>
  <c r="Q26" i="1" s="1"/>
  <c r="I26" i="1" s="1"/>
  <c r="M27" i="1" s="1"/>
  <c r="Q27" i="1" s="1"/>
  <c r="I27" i="1" s="1"/>
  <c r="M28" i="1" s="1"/>
  <c r="Q28" i="1" s="1"/>
  <c r="I28" i="1" s="1"/>
  <c r="M29" i="1" s="1"/>
  <c r="Q29" i="1" s="1"/>
  <c r="I29" i="1" s="1"/>
  <c r="M30" i="1" s="1"/>
  <c r="Q30" i="1" s="1"/>
  <c r="I30" i="1" s="1"/>
  <c r="M31" i="1" s="1"/>
  <c r="Q31" i="1" s="1"/>
  <c r="I31" i="1" s="1"/>
  <c r="M32" i="1" s="1"/>
  <c r="Q32" i="1" s="1"/>
  <c r="I32" i="1" s="1"/>
  <c r="M33" i="1" s="1"/>
  <c r="Q33" i="1" s="1"/>
  <c r="I33" i="1" s="1"/>
  <c r="M34" i="1" s="1"/>
  <c r="Q34" i="1" s="1"/>
  <c r="I34" i="1" s="1"/>
  <c r="M35" i="1" s="1"/>
  <c r="Q35" i="1" s="1"/>
  <c r="I35" i="1" s="1"/>
  <c r="M36" i="1" s="1"/>
  <c r="Q36" i="1" s="1"/>
  <c r="I36" i="1" s="1"/>
  <c r="M37" i="1" s="1"/>
  <c r="Q37" i="1" s="1"/>
  <c r="I37" i="1" s="1"/>
  <c r="M38" i="1" s="1"/>
  <c r="Q38" i="1" s="1"/>
  <c r="I38" i="1" s="1"/>
  <c r="M39" i="1" s="1"/>
  <c r="Q39" i="1" s="1"/>
  <c r="I39" i="1" s="1"/>
  <c r="M40" i="1" s="1"/>
  <c r="Q40" i="1" s="1"/>
  <c r="I40" i="1" s="1"/>
  <c r="M41" i="1" s="1"/>
  <c r="Q41" i="1" s="1"/>
  <c r="I41" i="1" s="1"/>
  <c r="M42" i="1" s="1"/>
  <c r="Q42" i="1" s="1"/>
  <c r="I42" i="1" s="1"/>
  <c r="M43" i="1" s="1"/>
  <c r="Q43" i="1" s="1"/>
  <c r="I43" i="1" s="1"/>
  <c r="M44" i="1" s="1"/>
  <c r="Q44" i="1" s="1"/>
  <c r="I44" i="1" s="1"/>
  <c r="M45" i="1" s="1"/>
  <c r="Q45" i="1" s="1"/>
  <c r="I45" i="1" s="1"/>
  <c r="M46" i="1" s="1"/>
  <c r="Q46" i="1" s="1"/>
  <c r="I46" i="1" s="1"/>
  <c r="M47" i="1" s="1"/>
  <c r="Q47" i="1" s="1"/>
  <c r="I47" i="1" s="1"/>
  <c r="M48" i="1" s="1"/>
  <c r="Q48" i="1" s="1"/>
  <c r="I48" i="1" s="1"/>
  <c r="M49" i="1" s="1"/>
  <c r="Q49" i="1" s="1"/>
  <c r="I49" i="1" s="1"/>
  <c r="M50" i="1" s="1"/>
  <c r="Q50" i="1" s="1"/>
  <c r="I50" i="1" s="1"/>
  <c r="M51" i="1" s="1"/>
  <c r="F68" i="1"/>
  <c r="M15" i="1"/>
  <c r="D67" i="1"/>
  <c r="E67" i="1"/>
  <c r="G67" i="1"/>
  <c r="N65" i="1"/>
  <c r="M67" i="1" l="1"/>
  <c r="K14" i="1"/>
  <c r="J14" i="1"/>
  <c r="H14" i="1"/>
  <c r="G66" i="1"/>
  <c r="G68" i="1" s="1"/>
  <c r="E66" i="1"/>
  <c r="E68" i="1" s="1"/>
  <c r="D66" i="1"/>
  <c r="D68" i="1" s="1"/>
  <c r="L15" i="1" l="1"/>
  <c r="P15" i="1" s="1"/>
  <c r="H15" i="1" s="1"/>
  <c r="L16" i="1" s="1"/>
  <c r="N15" i="1"/>
  <c r="O15" i="1"/>
  <c r="P16" i="1" l="1"/>
  <c r="O16" i="1"/>
  <c r="S16" i="1" s="1"/>
  <c r="K16" i="1" s="1"/>
  <c r="N16" i="1"/>
  <c r="R16" i="1" s="1"/>
  <c r="J16" i="1" s="1"/>
  <c r="H16" i="1" l="1"/>
  <c r="L17" i="1" l="1"/>
  <c r="P17" i="1" s="1"/>
  <c r="H17" i="1" s="1"/>
  <c r="O17" i="1"/>
  <c r="S17" i="1" s="1"/>
  <c r="N17" i="1"/>
  <c r="R17" i="1" s="1"/>
  <c r="J17" i="1" s="1"/>
  <c r="N18" i="1" l="1"/>
  <c r="R18" i="1" s="1"/>
  <c r="J18" i="1" s="1"/>
  <c r="K17" i="1"/>
  <c r="O18" i="1" s="1"/>
  <c r="L18" i="1"/>
  <c r="P18" i="1" s="1"/>
  <c r="S18" i="1" l="1"/>
  <c r="K18" i="1" s="1"/>
  <c r="O19" i="1" s="1"/>
  <c r="H18" i="1"/>
  <c r="N19" i="1"/>
  <c r="R19" i="1" s="1"/>
  <c r="J19" i="1" s="1"/>
  <c r="S19" i="1" l="1"/>
  <c r="K19" i="1" s="1"/>
  <c r="O20" i="1" s="1"/>
  <c r="L19" i="1"/>
  <c r="P19" i="1" s="1"/>
  <c r="S20" i="1" l="1"/>
  <c r="K20" i="1" s="1"/>
  <c r="O21" i="1" s="1"/>
  <c r="H19" i="1"/>
  <c r="L20" i="1" s="1"/>
  <c r="P20" i="1" s="1"/>
  <c r="H20" i="1" s="1"/>
  <c r="N20" i="1"/>
  <c r="R20" i="1" s="1"/>
  <c r="J20" i="1" s="1"/>
  <c r="S21" i="1" l="1"/>
  <c r="K21" i="1" s="1"/>
  <c r="O22" i="1" s="1"/>
  <c r="N21" i="1"/>
  <c r="R21" i="1" s="1"/>
  <c r="J21" i="1" s="1"/>
  <c r="L21" i="1"/>
  <c r="P21" i="1" s="1"/>
  <c r="H21" i="1" s="1"/>
  <c r="S22" i="1" l="1"/>
  <c r="K22" i="1" s="1"/>
  <c r="O23" i="1" s="1"/>
  <c r="L22" i="1"/>
  <c r="P22" i="1" s="1"/>
  <c r="H22" i="1" s="1"/>
  <c r="N22" i="1"/>
  <c r="R22" i="1" s="1"/>
  <c r="J22" i="1" s="1"/>
  <c r="S23" i="1" l="1"/>
  <c r="K23" i="1" s="1"/>
  <c r="O24" i="1" s="1"/>
  <c r="N23" i="1"/>
  <c r="R23" i="1" s="1"/>
  <c r="J23" i="1" s="1"/>
  <c r="L23" i="1"/>
  <c r="P23" i="1" s="1"/>
  <c r="H23" i="1" s="1"/>
  <c r="S24" i="1" l="1"/>
  <c r="K24" i="1" s="1"/>
  <c r="O25" i="1" s="1"/>
  <c r="L24" i="1"/>
  <c r="P24" i="1" s="1"/>
  <c r="H24" i="1" s="1"/>
  <c r="N24" i="1"/>
  <c r="R24" i="1" s="1"/>
  <c r="J24" i="1" s="1"/>
  <c r="S25" i="1" l="1"/>
  <c r="K25" i="1" s="1"/>
  <c r="O26" i="1" s="1"/>
  <c r="N25" i="1"/>
  <c r="R25" i="1" s="1"/>
  <c r="J25" i="1" s="1"/>
  <c r="L25" i="1"/>
  <c r="P25" i="1" s="1"/>
  <c r="H25" i="1" s="1"/>
  <c r="S26" i="1" l="1"/>
  <c r="K26" i="1" s="1"/>
  <c r="O27" i="1" s="1"/>
  <c r="L26" i="1"/>
  <c r="P26" i="1" s="1"/>
  <c r="H26" i="1" s="1"/>
  <c r="N26" i="1"/>
  <c r="R26" i="1" s="1"/>
  <c r="J26" i="1" s="1"/>
  <c r="S27" i="1" l="1"/>
  <c r="K27" i="1" s="1"/>
  <c r="O28" i="1" s="1"/>
  <c r="N27" i="1"/>
  <c r="R27" i="1" s="1"/>
  <c r="J27" i="1" s="1"/>
  <c r="L27" i="1"/>
  <c r="P27" i="1" s="1"/>
  <c r="H27" i="1" s="1"/>
  <c r="S28" i="1" l="1"/>
  <c r="K28" i="1" s="1"/>
  <c r="O29" i="1" s="1"/>
  <c r="L28" i="1"/>
  <c r="P28" i="1" s="1"/>
  <c r="H28" i="1" s="1"/>
  <c r="N28" i="1"/>
  <c r="R28" i="1" s="1"/>
  <c r="J28" i="1" s="1"/>
  <c r="S29" i="1" l="1"/>
  <c r="K29" i="1" s="1"/>
  <c r="O30" i="1" s="1"/>
  <c r="N29" i="1"/>
  <c r="R29" i="1" s="1"/>
  <c r="J29" i="1" s="1"/>
  <c r="L29" i="1"/>
  <c r="P29" i="1" s="1"/>
  <c r="H29" i="1" s="1"/>
  <c r="S30" i="1" l="1"/>
  <c r="K30" i="1" s="1"/>
  <c r="O31" i="1" s="1"/>
  <c r="L30" i="1"/>
  <c r="P30" i="1" s="1"/>
  <c r="H30" i="1" s="1"/>
  <c r="N30" i="1"/>
  <c r="R30" i="1" s="1"/>
  <c r="J30" i="1" s="1"/>
  <c r="S31" i="1" l="1"/>
  <c r="K31" i="1" s="1"/>
  <c r="O32" i="1" s="1"/>
  <c r="N31" i="1"/>
  <c r="R31" i="1" s="1"/>
  <c r="J31" i="1" s="1"/>
  <c r="L31" i="1"/>
  <c r="P31" i="1" s="1"/>
  <c r="H31" i="1" s="1"/>
  <c r="S32" i="1" l="1"/>
  <c r="K32" i="1" s="1"/>
  <c r="O33" i="1" s="1"/>
  <c r="L32" i="1"/>
  <c r="P32" i="1" s="1"/>
  <c r="H32" i="1" s="1"/>
  <c r="N32" i="1"/>
  <c r="R32" i="1" s="1"/>
  <c r="J32" i="1" s="1"/>
  <c r="S33" i="1" l="1"/>
  <c r="K33" i="1" s="1"/>
  <c r="O34" i="1" s="1"/>
  <c r="N33" i="1"/>
  <c r="R33" i="1" s="1"/>
  <c r="J33" i="1" s="1"/>
  <c r="L33" i="1"/>
  <c r="P33" i="1" s="1"/>
  <c r="H33" i="1" s="1"/>
  <c r="S34" i="1" l="1"/>
  <c r="K34" i="1" s="1"/>
  <c r="O35" i="1" s="1"/>
  <c r="L34" i="1"/>
  <c r="P34" i="1" s="1"/>
  <c r="H34" i="1" s="1"/>
  <c r="N34" i="1"/>
  <c r="R34" i="1" s="1"/>
  <c r="J34" i="1" s="1"/>
  <c r="S35" i="1" l="1"/>
  <c r="K35" i="1" s="1"/>
  <c r="O36" i="1" s="1"/>
  <c r="N35" i="1"/>
  <c r="R35" i="1" s="1"/>
  <c r="J35" i="1" s="1"/>
  <c r="L35" i="1"/>
  <c r="P35" i="1" s="1"/>
  <c r="H35" i="1" s="1"/>
  <c r="S36" i="1" l="1"/>
  <c r="K36" i="1" s="1"/>
  <c r="O37" i="1" s="1"/>
  <c r="L36" i="1"/>
  <c r="P36" i="1" s="1"/>
  <c r="H36" i="1" s="1"/>
  <c r="N36" i="1"/>
  <c r="R36" i="1" s="1"/>
  <c r="J36" i="1" s="1"/>
  <c r="S37" i="1" l="1"/>
  <c r="K37" i="1" s="1"/>
  <c r="O38" i="1" s="1"/>
  <c r="N37" i="1"/>
  <c r="R37" i="1" s="1"/>
  <c r="J37" i="1" s="1"/>
  <c r="L37" i="1"/>
  <c r="P37" i="1" s="1"/>
  <c r="H37" i="1" s="1"/>
  <c r="S38" i="1" l="1"/>
  <c r="K38" i="1" s="1"/>
  <c r="O39" i="1" s="1"/>
  <c r="L38" i="1"/>
  <c r="P38" i="1" s="1"/>
  <c r="H38" i="1" s="1"/>
  <c r="N38" i="1"/>
  <c r="R38" i="1" s="1"/>
  <c r="J38" i="1" s="1"/>
  <c r="S39" i="1" l="1"/>
  <c r="K39" i="1" s="1"/>
  <c r="O40" i="1" s="1"/>
  <c r="N39" i="1"/>
  <c r="R39" i="1" s="1"/>
  <c r="J39" i="1" s="1"/>
  <c r="L39" i="1"/>
  <c r="P39" i="1" s="1"/>
  <c r="H39" i="1" s="1"/>
  <c r="S40" i="1" l="1"/>
  <c r="K40" i="1" s="1"/>
  <c r="O41" i="1" s="1"/>
  <c r="L40" i="1"/>
  <c r="P40" i="1" s="1"/>
  <c r="H40" i="1" s="1"/>
  <c r="N40" i="1"/>
  <c r="R40" i="1" s="1"/>
  <c r="J40" i="1" s="1"/>
  <c r="S41" i="1" l="1"/>
  <c r="K41" i="1" s="1"/>
  <c r="O42" i="1" s="1"/>
  <c r="N41" i="1"/>
  <c r="R41" i="1" s="1"/>
  <c r="J41" i="1" s="1"/>
  <c r="L41" i="1"/>
  <c r="P41" i="1" s="1"/>
  <c r="H41" i="1" s="1"/>
  <c r="S42" i="1" l="1"/>
  <c r="K42" i="1" s="1"/>
  <c r="O43" i="1" s="1"/>
  <c r="L42" i="1"/>
  <c r="P42" i="1" s="1"/>
  <c r="H42" i="1" s="1"/>
  <c r="N42" i="1"/>
  <c r="R42" i="1" s="1"/>
  <c r="J42" i="1" s="1"/>
  <c r="S43" i="1" l="1"/>
  <c r="K43" i="1" s="1"/>
  <c r="O44" i="1" s="1"/>
  <c r="N43" i="1"/>
  <c r="R43" i="1" s="1"/>
  <c r="J43" i="1" s="1"/>
  <c r="L43" i="1"/>
  <c r="P43" i="1" s="1"/>
  <c r="H43" i="1" s="1"/>
  <c r="S44" i="1" l="1"/>
  <c r="K44" i="1" s="1"/>
  <c r="O45" i="1" s="1"/>
  <c r="L44" i="1"/>
  <c r="P44" i="1" s="1"/>
  <c r="H44" i="1" s="1"/>
  <c r="N44" i="1"/>
  <c r="R44" i="1" s="1"/>
  <c r="J44" i="1" s="1"/>
  <c r="S45" i="1" l="1"/>
  <c r="K45" i="1" s="1"/>
  <c r="O46" i="1" s="1"/>
  <c r="N45" i="1"/>
  <c r="R45" i="1" s="1"/>
  <c r="J45" i="1" s="1"/>
  <c r="L45" i="1"/>
  <c r="P45" i="1" s="1"/>
  <c r="H45" i="1" s="1"/>
  <c r="S46" i="1" l="1"/>
  <c r="K46" i="1" s="1"/>
  <c r="O47" i="1" s="1"/>
  <c r="L46" i="1"/>
  <c r="P46" i="1" s="1"/>
  <c r="H46" i="1" s="1"/>
  <c r="N46" i="1"/>
  <c r="R46" i="1" s="1"/>
  <c r="J46" i="1" s="1"/>
  <c r="S47" i="1" l="1"/>
  <c r="K47" i="1" s="1"/>
  <c r="O48" i="1" s="1"/>
  <c r="N47" i="1"/>
  <c r="R47" i="1" s="1"/>
  <c r="J47" i="1" s="1"/>
  <c r="L47" i="1"/>
  <c r="P47" i="1" s="1"/>
  <c r="H47" i="1" s="1"/>
  <c r="S48" i="1" l="1"/>
  <c r="K48" i="1" s="1"/>
  <c r="O49" i="1" s="1"/>
  <c r="N48" i="1"/>
  <c r="L48" i="1"/>
  <c r="P48" i="1" s="1"/>
  <c r="H48" i="1" s="1"/>
  <c r="S49" i="1" l="1"/>
  <c r="K49" i="1" s="1"/>
  <c r="O50" i="1" s="1"/>
  <c r="R48" i="1"/>
  <c r="J48" i="1" s="1"/>
  <c r="N49" i="1" s="1"/>
  <c r="R49" i="1" s="1"/>
  <c r="J49" i="1" s="1"/>
  <c r="N50" i="1" s="1"/>
  <c r="L49" i="1"/>
  <c r="P49" i="1" s="1"/>
  <c r="H49" i="1" s="1"/>
  <c r="S50" i="1" l="1"/>
  <c r="K50" i="1" s="1"/>
  <c r="O51" i="1" s="1"/>
  <c r="K51" i="1" s="1"/>
  <c r="O52" i="1" s="1"/>
  <c r="K52" i="1" s="1"/>
  <c r="O53" i="1" s="1"/>
  <c r="K53" i="1" s="1"/>
  <c r="N51" i="1"/>
  <c r="R50" i="1"/>
  <c r="J50" i="1" s="1"/>
  <c r="L50" i="1"/>
  <c r="P50" i="1" s="1"/>
  <c r="H50" i="1" s="1"/>
  <c r="N52" i="1"/>
  <c r="N53" i="1" s="1"/>
  <c r="L51" i="1" l="1"/>
  <c r="P51" i="1" s="1"/>
  <c r="H51" i="1" s="1"/>
  <c r="N54" i="1"/>
  <c r="O54" i="1"/>
  <c r="K54" i="1" s="1"/>
  <c r="L52" i="1" l="1"/>
  <c r="P52" i="1" s="1"/>
  <c r="H52" i="1" s="1"/>
  <c r="N55" i="1"/>
  <c r="O55" i="1"/>
  <c r="K55" i="1" s="1"/>
  <c r="L53" i="1" l="1"/>
  <c r="P53" i="1" s="1"/>
  <c r="H53" i="1" s="1"/>
  <c r="N56" i="1"/>
  <c r="O56" i="1"/>
  <c r="K56" i="1" s="1"/>
  <c r="L54" i="1" l="1"/>
  <c r="P54" i="1" s="1"/>
  <c r="H54" i="1" s="1"/>
  <c r="N57" i="1"/>
  <c r="O57" i="1"/>
  <c r="K57" i="1" s="1"/>
  <c r="L55" i="1" l="1"/>
  <c r="P55" i="1" s="1"/>
  <c r="H55" i="1" s="1"/>
  <c r="N58" i="1"/>
  <c r="O58" i="1"/>
  <c r="K58" i="1" s="1"/>
  <c r="L56" i="1" l="1"/>
  <c r="P56" i="1" s="1"/>
  <c r="H56" i="1" s="1"/>
  <c r="N59" i="1"/>
  <c r="O59" i="1"/>
  <c r="K59" i="1" s="1"/>
  <c r="L57" i="1" l="1"/>
  <c r="P57" i="1" s="1"/>
  <c r="H57" i="1" s="1"/>
  <c r="N60" i="1"/>
  <c r="O60" i="1"/>
  <c r="K60" i="1" s="1"/>
  <c r="L58" i="1" l="1"/>
  <c r="P58" i="1" s="1"/>
  <c r="H58" i="1" s="1"/>
  <c r="N61" i="1"/>
  <c r="O61" i="1"/>
  <c r="K61" i="1" s="1"/>
  <c r="L59" i="1" l="1"/>
  <c r="P59" i="1" s="1"/>
  <c r="H59" i="1" s="1"/>
  <c r="N62" i="1"/>
  <c r="O62" i="1"/>
  <c r="K62" i="1" s="1"/>
  <c r="L60" i="1" l="1"/>
  <c r="P60" i="1" s="1"/>
  <c r="H60" i="1" s="1"/>
  <c r="N63" i="1"/>
  <c r="O63" i="1"/>
  <c r="K63" i="1" s="1"/>
  <c r="L61" i="1" l="1"/>
  <c r="P61" i="1" s="1"/>
  <c r="H61" i="1" s="1"/>
  <c r="N64" i="1"/>
  <c r="O64" i="1"/>
  <c r="R65" i="1" l="1"/>
  <c r="J65" i="1" s="1"/>
  <c r="K64" i="1"/>
  <c r="S65" i="1"/>
  <c r="K65" i="1" s="1"/>
  <c r="K67" i="1" s="1"/>
  <c r="L62" i="1"/>
  <c r="P62" i="1" s="1"/>
  <c r="H62" i="1" s="1"/>
  <c r="J67" i="1" l="1"/>
  <c r="N67" i="1" s="1"/>
  <c r="O67" i="1"/>
  <c r="L63" i="1"/>
  <c r="P63" i="1" s="1"/>
  <c r="H63" i="1" s="1"/>
  <c r="L64" i="1" l="1"/>
  <c r="P64" i="1" s="1"/>
  <c r="H64" i="1" l="1"/>
  <c r="P65" i="1"/>
  <c r="H65" i="1" s="1"/>
  <c r="H67" i="1" s="1"/>
  <c r="L67" i="1" s="1"/>
</calcChain>
</file>

<file path=xl/sharedStrings.xml><?xml version="1.0" encoding="utf-8"?>
<sst xmlns="http://schemas.openxmlformats.org/spreadsheetml/2006/main" count="54" uniqueCount="48">
  <si>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</si>
  <si>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</si>
  <si>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</si>
  <si>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</si>
  <si>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</si>
  <si>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</si>
  <si>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</si>
  <si>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</si>
  <si>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</si>
  <si>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</si>
  <si>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</si>
  <si>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</si>
  <si>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</si>
  <si>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</si>
  <si>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</si>
  <si>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</si>
  <si>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</si>
  <si>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</si>
  <si>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</si>
  <si>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</si>
  <si>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</si>
  <si>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</si>
  <si>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</si>
  <si>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</si>
  <si>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</si>
  <si>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</si>
  <si>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</si>
  <si>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</si>
  <si>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</si>
  <si>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</si>
  <si>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</si>
  <si>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</si>
  <si>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１時間足</t>
    <rPh sb="1" eb="3">
      <t>ジカン</t>
    </rPh>
    <rPh sb="3" eb="4">
      <t>アシ</t>
    </rPh>
    <phoneticPr fontId="1"/>
  </si>
  <si>
    <t>TRB動画の通り</t>
    <rPh sb="3" eb="5">
      <t>ドウガ</t>
    </rPh>
    <rPh sb="6" eb="7">
      <t>トオ</t>
    </rPh>
    <phoneticPr fontId="1"/>
  </si>
  <si>
    <r>
      <t>黄色で塗りつぶしたところは</t>
    </r>
    <r>
      <rPr>
        <sz val="11"/>
        <color rgb="FFFFC000"/>
        <rFont val="游ゴシック"/>
        <family val="3"/>
        <charset val="128"/>
        <scheme val="minor"/>
      </rPr>
      <t>5までとれている</t>
    </r>
    <phoneticPr fontId="1"/>
  </si>
  <si>
    <r>
      <t>青色で塗りつぶしたところはフィボナッチターゲット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3までとれている</t>
    </r>
    <phoneticPr fontId="1"/>
  </si>
  <si>
    <t>EUR/GBP</t>
    <phoneticPr fontId="1"/>
  </si>
  <si>
    <t>TRB</t>
    <phoneticPr fontId="1"/>
  </si>
  <si>
    <t>PB</t>
    <phoneticPr fontId="5"/>
  </si>
  <si>
    <t>PB</t>
    <phoneticPr fontId="5"/>
  </si>
  <si>
    <t>EUR/USD</t>
    <phoneticPr fontId="5"/>
  </si>
  <si>
    <t>GBP/USD</t>
    <phoneticPr fontId="1"/>
  </si>
  <si>
    <t>PB</t>
    <phoneticPr fontId="5"/>
  </si>
  <si>
    <t>NZD/USD</t>
    <phoneticPr fontId="1"/>
  </si>
  <si>
    <t>AUD/USD</t>
    <phoneticPr fontId="1"/>
  </si>
  <si>
    <t>EB</t>
    <phoneticPr fontId="5"/>
  </si>
  <si>
    <t>チャネル中、又はエントリーまでにMAがクロスすると負けそう
(見返したが　そうでもない)
チャネルを抜ける時、エントリーする時、MAで反応していると勝ちそう、伸びそう
（MAとローソク足の位置関係はPBの時のようにする）</t>
    <rPh sb="4" eb="5">
      <t>ナカ</t>
    </rPh>
    <rPh sb="6" eb="7">
      <t>マタ</t>
    </rPh>
    <rPh sb="25" eb="26">
      <t>マ</t>
    </rPh>
    <rPh sb="31" eb="33">
      <t>ミカエ</t>
    </rPh>
    <rPh sb="50" eb="51">
      <t>ヌ</t>
    </rPh>
    <rPh sb="53" eb="54">
      <t>トキ</t>
    </rPh>
    <rPh sb="62" eb="63">
      <t>トキ</t>
    </rPh>
    <rPh sb="67" eb="69">
      <t>ハンノウ</t>
    </rPh>
    <rPh sb="74" eb="75">
      <t>カ</t>
    </rPh>
    <rPh sb="79" eb="80">
      <t>ノ</t>
    </rPh>
    <rPh sb="92" eb="93">
      <t>アシ</t>
    </rPh>
    <rPh sb="94" eb="98">
      <t>イチカンケイ</t>
    </rPh>
    <rPh sb="102" eb="103">
      <t>トキ</t>
    </rPh>
    <phoneticPr fontId="1"/>
  </si>
  <si>
    <t>EUR/GBP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</si>
</sst>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/m/d;@"/>
    <numFmt numFmtId="177" formatCode="#,##0_);[Red]\(#,##0\)"/>
    <numFmt numFmtId="178" formatCode="#,##0_ "/>
    <numFmt numFmtId="179" formatCode="0.0%"/>
    <numFmt numFmtId="180" formatCode="#,##0.000_ 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FFC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vertical="center"/>
    </xf>
    <xf numFmtId="0" fontId="2" fillId="0" borderId="13" xfId="0" applyFont="1" applyBorder="1" applyAlignment="1">
      <alignment horizontal="center" vertical="center"/>
    </xf>
    <xf numFmtId="180" fontId="0" fillId="0" borderId="0" xfId="0" applyNumberFormat="1">
      <alignment vertical="center"/>
    </xf>
    <xf numFmtId="177" fontId="3" fillId="0" borderId="14" xfId="0" applyNumberFormat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7" xfId="1" applyFont="1" applyBorder="1">
      <alignment vertical="center"/>
    </xf>
    <xf numFmtId="178" fontId="0" fillId="0" borderId="0" xfId="0" applyNumberFormat="1" applyFill="1">
      <alignment vertical="center"/>
    </xf>
    <xf numFmtId="0" fontId="12" fillId="4" borderId="9" xfId="0" applyNumberFormat="1" applyFont="1" applyFill="1" applyBorder="1">
      <alignment vertical="center"/>
    </xf>
    <xf numFmtId="0" fontId="12" fillId="5" borderId="9" xfId="0" applyNumberFormat="1" applyFont="1" applyFill="1" applyBorder="1">
      <alignment vertical="center"/>
    </xf>
    <xf numFmtId="0" fontId="12" fillId="0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26</xdr:col>
      <xdr:colOff>443988</xdr:colOff>
      <xdr:row>39</xdr:row>
      <xdr:rowOff>145249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0"/>
          <a:ext cx="15850675" cy="711040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26</xdr:col>
      <xdr:colOff>443988</xdr:colOff>
      <xdr:row>82</xdr:row>
      <xdr:rowOff>145248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7679531"/>
          <a:ext cx="15850675" cy="711040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26</xdr:col>
      <xdr:colOff>443988</xdr:colOff>
      <xdr:row>124</xdr:row>
      <xdr:rowOff>145249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5180469"/>
          <a:ext cx="15850675" cy="7110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"/>
  <sheetViews>
    <sheetView tabSelected="1" zoomScaleNormal="100" workbookViewId="0">
      <pane xSplit="1" ySplit="14" topLeftCell="B15" activePane="bottomRight" state="frozen"/>
      <selection pane="topRight" activeCell="B1" sqref="B1"/>
      <selection pane="bottomLeft" activeCell="A9" sqref="A9"/>
      <selection pane="bottomRight" activeCell="B8" sqref="B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7" width="8.25" customWidth="1"/>
    <col min="8" max="9" width="9.875" customWidth="1"/>
    <col min="12" max="19" width="7.75" customWidth="1"/>
  </cols>
  <sheetData>
    <row r="1" spans="1:22" x14ac:dyDescent="0.4">
      <c r="A1" s="1" t="s">
        <v>7</v>
      </c>
      <c r="C1" t="s">
        <v>36</v>
      </c>
    </row>
    <row r="2" spans="1:22" x14ac:dyDescent="0.4">
      <c r="A2" s="1" t="s">
        <v>8</v>
      </c>
      <c r="C2" t="s">
        <v>32</v>
      </c>
    </row>
    <row r="3" spans="1:22" x14ac:dyDescent="0.4">
      <c r="A3" s="1" t="s">
        <v>10</v>
      </c>
      <c r="C3" s="29">
        <v>100000</v>
      </c>
    </row>
    <row r="4" spans="1:22" x14ac:dyDescent="0.4">
      <c r="A4" s="1" t="s">
        <v>11</v>
      </c>
      <c r="C4" s="84" t="s">
        <v>33</v>
      </c>
    </row>
    <row r="5" spans="1:22" x14ac:dyDescent="0.4">
      <c r="A5" s="1"/>
    </row>
    <row r="6" spans="1:22" x14ac:dyDescent="0.4">
      <c r="A6" s="1"/>
    </row>
    <row r="7" spans="1:22" x14ac:dyDescent="0.4">
      <c r="A7" s="1"/>
    </row>
    <row r="8" spans="1:22" x14ac:dyDescent="0.4">
      <c r="A8" s="1"/>
      <c r="C8" s="29"/>
    </row>
    <row r="9" spans="1:22" x14ac:dyDescent="0.4">
      <c r="A9" s="1"/>
      <c r="C9" s="83"/>
    </row>
    <row r="10" spans="1:22" x14ac:dyDescent="0.4">
      <c r="A10" s="1" t="s">
        <v>12</v>
      </c>
      <c r="C10" s="86" t="s">
        <v>34</v>
      </c>
    </row>
    <row r="11" spans="1:22" ht="19.5" thickBot="1" x14ac:dyDescent="0.45">
      <c r="A11" s="1"/>
      <c r="C11" s="90" t="s">
        <v>35</v>
      </c>
    </row>
    <row r="12" spans="1:22" ht="19.5" thickBot="1" x14ac:dyDescent="0.45">
      <c r="A12" s="24" t="s">
        <v>0</v>
      </c>
      <c r="B12" s="24" t="s">
        <v>1</v>
      </c>
      <c r="C12" s="24" t="s">
        <v>1</v>
      </c>
      <c r="D12" s="47" t="s">
        <v>22</v>
      </c>
      <c r="E12" s="25"/>
      <c r="F12" s="25"/>
      <c r="G12" s="26"/>
      <c r="H12" s="94" t="s">
        <v>3</v>
      </c>
      <c r="I12" s="95"/>
      <c r="J12" s="95"/>
      <c r="K12" s="101"/>
      <c r="L12" s="94" t="s">
        <v>20</v>
      </c>
      <c r="M12" s="95"/>
      <c r="N12" s="95"/>
      <c r="O12" s="101"/>
      <c r="P12" s="94" t="s">
        <v>21</v>
      </c>
      <c r="Q12" s="95"/>
      <c r="R12" s="95"/>
      <c r="S12" s="101"/>
    </row>
    <row r="13" spans="1:22" ht="19.5" thickBot="1" x14ac:dyDescent="0.45">
      <c r="A13" s="27"/>
      <c r="B13" s="27" t="s">
        <v>2</v>
      </c>
      <c r="C13" s="63" t="s">
        <v>26</v>
      </c>
      <c r="D13" s="13">
        <v>0.61799999999999999</v>
      </c>
      <c r="E13" s="14">
        <v>1.27</v>
      </c>
      <c r="F13" s="14">
        <v>1.5</v>
      </c>
      <c r="G13" s="15">
        <v>2</v>
      </c>
      <c r="H13" s="13">
        <v>0.61799999999999999</v>
      </c>
      <c r="I13" s="14">
        <v>1.27</v>
      </c>
      <c r="J13" s="14">
        <v>1.5</v>
      </c>
      <c r="K13" s="15">
        <v>2</v>
      </c>
      <c r="L13" s="13">
        <v>0.61799999999999999</v>
      </c>
      <c r="M13" s="14">
        <v>1.27</v>
      </c>
      <c r="N13" s="14">
        <v>1.5</v>
      </c>
      <c r="O13" s="15">
        <v>2</v>
      </c>
      <c r="P13" s="13">
        <v>0.61799999999999999</v>
      </c>
      <c r="Q13" s="14">
        <v>1.27</v>
      </c>
      <c r="R13" s="14">
        <v>1.5</v>
      </c>
      <c r="S13" s="15">
        <v>2</v>
      </c>
    </row>
    <row r="14" spans="1:22" ht="19.5" thickBot="1" x14ac:dyDescent="0.45">
      <c r="A14" s="28" t="s">
        <v>9</v>
      </c>
      <c r="B14" s="12"/>
      <c r="C14" s="48"/>
      <c r="D14" s="17"/>
      <c r="E14" s="16"/>
      <c r="F14" s="16"/>
      <c r="G14" s="18"/>
      <c r="H14" s="19">
        <f>C3</f>
        <v>100000</v>
      </c>
      <c r="I14" s="87">
        <f>C3</f>
        <v>100000</v>
      </c>
      <c r="J14" s="20">
        <f>C3</f>
        <v>100000</v>
      </c>
      <c r="K14" s="21">
        <f>C3</f>
        <v>100000</v>
      </c>
      <c r="L14" s="98" t="s">
        <v>20</v>
      </c>
      <c r="M14" s="99"/>
      <c r="N14" s="99"/>
      <c r="O14" s="100"/>
      <c r="P14" s="98"/>
      <c r="Q14" s="99"/>
      <c r="R14" s="99"/>
      <c r="S14" s="100"/>
    </row>
    <row r="15" spans="1:22" x14ac:dyDescent="0.4">
      <c r="A15" s="9">
        <v>1</v>
      </c>
      <c r="B15" s="23">
        <v>45111</v>
      </c>
      <c r="C15" s="49">
        <v>2</v>
      </c>
      <c r="D15" s="53">
        <v>-1</v>
      </c>
      <c r="E15" s="54">
        <v>-1</v>
      </c>
      <c r="F15" s="54">
        <v>-1</v>
      </c>
      <c r="G15" s="55">
        <v>-1</v>
      </c>
      <c r="H15" s="22">
        <f>IF(D15="","",H14+P15)</f>
        <v>97000</v>
      </c>
      <c r="I15" s="22">
        <f>IF(E15="","",I14+Q15)</f>
        <v>97000</v>
      </c>
      <c r="J15" s="22">
        <f t="shared" ref="J15:K30" si="0">IF(F15="","",J14+R15)</f>
        <v>97000</v>
      </c>
      <c r="K15" s="22">
        <f t="shared" si="0"/>
        <v>97000</v>
      </c>
      <c r="L15" s="40">
        <f>IF(H14="","",H14*0.03)</f>
        <v>3000</v>
      </c>
      <c r="M15" s="41">
        <f>IF(I14="","",I14*0.03)</f>
        <v>3000</v>
      </c>
      <c r="N15" s="41">
        <f>IF(J14="","",J14*0.03)</f>
        <v>3000</v>
      </c>
      <c r="O15" s="42">
        <f>IF(K14="","",K14*0.03)</f>
        <v>3000</v>
      </c>
      <c r="P15" s="40">
        <f t="shared" ref="P15:P46" si="1">IF(D15="","",L15*D15)</f>
        <v>-3000</v>
      </c>
      <c r="Q15" s="41">
        <f t="shared" ref="Q15:S15" si="2">IF(E15="","",M15*E15)</f>
        <v>-3000</v>
      </c>
      <c r="R15" s="41">
        <f t="shared" si="2"/>
        <v>-3000</v>
      </c>
      <c r="S15" s="42">
        <f t="shared" si="2"/>
        <v>-3000</v>
      </c>
      <c r="T15" s="39"/>
      <c r="U15" s="39"/>
      <c r="V15" s="39"/>
    </row>
    <row r="16" spans="1:22" x14ac:dyDescent="0.4">
      <c r="A16" s="9">
        <v>2</v>
      </c>
      <c r="B16" s="5">
        <v>45112</v>
      </c>
      <c r="C16" s="46">
        <v>2</v>
      </c>
      <c r="D16" s="56">
        <v>0.61799999999999999</v>
      </c>
      <c r="E16" s="57">
        <v>-1</v>
      </c>
      <c r="F16" s="57">
        <v>-1</v>
      </c>
      <c r="G16" s="58">
        <v>-1</v>
      </c>
      <c r="H16" s="22">
        <f>IF(D16="","",H15+P16)</f>
        <v>98798.38</v>
      </c>
      <c r="I16" s="22">
        <f>IF(E16="","",I15+Q16)</f>
        <v>94090</v>
      </c>
      <c r="J16" s="22">
        <f t="shared" si="0"/>
        <v>94090</v>
      </c>
      <c r="K16" s="22">
        <f t="shared" si="0"/>
        <v>94090</v>
      </c>
      <c r="L16" s="43">
        <f t="shared" ref="L16:L17" si="3">IF(H15="","",H15*0.03)</f>
        <v>2910</v>
      </c>
      <c r="M16" s="44">
        <f t="shared" ref="M16:M64" si="4">IF(I15="","",I15*0.03)</f>
        <v>2910</v>
      </c>
      <c r="N16" s="44">
        <f t="shared" ref="N16:N18" si="5">IF(J15="","",J15*0.03)</f>
        <v>2910</v>
      </c>
      <c r="O16" s="45">
        <f t="shared" ref="O16:O18" si="6">IF(K15="","",K15*0.03)</f>
        <v>2910</v>
      </c>
      <c r="P16" s="43">
        <f t="shared" si="1"/>
        <v>1798.3799999999999</v>
      </c>
      <c r="Q16" s="44">
        <f t="shared" ref="Q16:Q64" si="7">IF(E16="","",M16*E16)</f>
        <v>-2910</v>
      </c>
      <c r="R16" s="44">
        <f t="shared" ref="R16:S16" si="8">IF(F16="","",N16*F16)</f>
        <v>-2910</v>
      </c>
      <c r="S16" s="45">
        <f t="shared" si="8"/>
        <v>-2910</v>
      </c>
      <c r="T16" s="39"/>
      <c r="U16" s="39"/>
      <c r="V16" s="39"/>
    </row>
    <row r="17" spans="1:22" x14ac:dyDescent="0.4">
      <c r="A17" s="9">
        <v>3</v>
      </c>
      <c r="B17" s="5">
        <v>45118</v>
      </c>
      <c r="C17" s="46">
        <v>2</v>
      </c>
      <c r="D17" s="56">
        <v>0.61799999999999999</v>
      </c>
      <c r="E17" s="57">
        <v>1.27</v>
      </c>
      <c r="F17" s="57">
        <v>-1</v>
      </c>
      <c r="G17" s="79">
        <v>-1</v>
      </c>
      <c r="H17" s="22">
        <f t="shared" ref="H17:H64" si="9">IF(D17="","",H16+P17)</f>
        <v>100630.10196520001</v>
      </c>
      <c r="I17" s="22">
        <f t="shared" ref="I17:J64" si="10">IF(E17="","",I16+Q17)</f>
        <v>97674.828999999998</v>
      </c>
      <c r="J17" s="22">
        <f t="shared" si="0"/>
        <v>91267.3</v>
      </c>
      <c r="K17" s="22">
        <f t="shared" ref="K17:K64" si="11">IF(G17="","",K16+S17)</f>
        <v>91267.3</v>
      </c>
      <c r="L17" s="43">
        <f t="shared" si="3"/>
        <v>2963.9513999999999</v>
      </c>
      <c r="M17" s="44">
        <f t="shared" ref="L17:M18" si="12">IF(I16="","",I16*0.03)</f>
        <v>2822.7</v>
      </c>
      <c r="N17" s="44">
        <f t="shared" si="5"/>
        <v>2822.7</v>
      </c>
      <c r="O17" s="45">
        <f t="shared" si="6"/>
        <v>2822.7</v>
      </c>
      <c r="P17" s="43">
        <f t="shared" si="1"/>
        <v>1831.7219651999999</v>
      </c>
      <c r="Q17" s="44">
        <f t="shared" si="7"/>
        <v>3584.8289999999997</v>
      </c>
      <c r="R17" s="44">
        <f t="shared" ref="R17:R64" si="13">IF(F17="","",N17*F17)</f>
        <v>-2822.7</v>
      </c>
      <c r="S17" s="45">
        <f t="shared" ref="S17:S64" si="14">IF(G17="","",O17*G17)</f>
        <v>-2822.7</v>
      </c>
      <c r="T17" s="39"/>
      <c r="U17" s="39"/>
      <c r="V17" s="39"/>
    </row>
    <row r="18" spans="1:22" x14ac:dyDescent="0.4">
      <c r="A18" s="9">
        <v>4</v>
      </c>
      <c r="B18" s="5">
        <v>45127</v>
      </c>
      <c r="C18" s="46">
        <v>1</v>
      </c>
      <c r="D18" s="56">
        <v>0.61799999999999999</v>
      </c>
      <c r="E18" s="57">
        <v>1.27</v>
      </c>
      <c r="F18" s="57">
        <v>1.5</v>
      </c>
      <c r="G18" s="92">
        <v>2</v>
      </c>
      <c r="H18" s="22">
        <f t="shared" si="9"/>
        <v>102495.78405563482</v>
      </c>
      <c r="I18" s="22">
        <f t="shared" si="10"/>
        <v>101396.23998489999</v>
      </c>
      <c r="J18" s="22">
        <f t="shared" si="0"/>
        <v>95374.328500000003</v>
      </c>
      <c r="K18" s="22">
        <f t="shared" si="11"/>
        <v>96743.338000000003</v>
      </c>
      <c r="L18" s="43">
        <f t="shared" si="12"/>
        <v>3018.9030589560002</v>
      </c>
      <c r="M18" s="44">
        <f t="shared" si="4"/>
        <v>2930.24487</v>
      </c>
      <c r="N18" s="44">
        <f t="shared" si="5"/>
        <v>2738.0189999999998</v>
      </c>
      <c r="O18" s="45">
        <f t="shared" si="6"/>
        <v>2738.0189999999998</v>
      </c>
      <c r="P18" s="43">
        <f t="shared" si="1"/>
        <v>1865.6820904348081</v>
      </c>
      <c r="Q18" s="44">
        <f t="shared" si="7"/>
        <v>3721.4109849000001</v>
      </c>
      <c r="R18" s="44">
        <f t="shared" si="13"/>
        <v>4107.0284999999994</v>
      </c>
      <c r="S18" s="45">
        <f t="shared" si="14"/>
        <v>5476.0379999999996</v>
      </c>
      <c r="T18" s="39"/>
      <c r="U18" s="39"/>
      <c r="V18" s="39"/>
    </row>
    <row r="19" spans="1:22" x14ac:dyDescent="0.4">
      <c r="A19" s="9">
        <v>5</v>
      </c>
      <c r="B19" s="5">
        <v>45142</v>
      </c>
      <c r="C19" s="46">
        <v>1</v>
      </c>
      <c r="D19" s="56">
        <v>0.61799999999999999</v>
      </c>
      <c r="E19" s="57">
        <v>1.27</v>
      </c>
      <c r="F19" s="57">
        <v>-1</v>
      </c>
      <c r="G19" s="79">
        <v>-1</v>
      </c>
      <c r="H19" s="22">
        <f t="shared" si="9"/>
        <v>104396.0558920263</v>
      </c>
      <c r="I19" s="22">
        <f t="shared" si="10"/>
        <v>105259.43672832468</v>
      </c>
      <c r="J19" s="22">
        <f t="shared" si="0"/>
        <v>92513.098645000005</v>
      </c>
      <c r="K19" s="22">
        <f t="shared" si="11"/>
        <v>93841.037859999997</v>
      </c>
      <c r="L19" s="43">
        <f t="shared" ref="L19:L64" si="15">IF(H18="","",H18*0.03)</f>
        <v>3074.8735216690447</v>
      </c>
      <c r="M19" s="44">
        <f t="shared" si="4"/>
        <v>3041.8871995469995</v>
      </c>
      <c r="N19" s="44">
        <f t="shared" ref="N19:N64" si="16">IF(J18="","",J18*0.03)</f>
        <v>2861.229855</v>
      </c>
      <c r="O19" s="45">
        <f t="shared" ref="O19:O64" si="17">IF(K18="","",K18*0.03)</f>
        <v>2902.3001399999998</v>
      </c>
      <c r="P19" s="43">
        <f t="shared" si="1"/>
        <v>1900.2718363914696</v>
      </c>
      <c r="Q19" s="44">
        <f t="shared" si="7"/>
        <v>3863.1967434246894</v>
      </c>
      <c r="R19" s="44">
        <f t="shared" si="13"/>
        <v>-2861.229855</v>
      </c>
      <c r="S19" s="45">
        <f t="shared" si="14"/>
        <v>-2902.3001399999998</v>
      </c>
      <c r="T19" s="39"/>
      <c r="U19" s="39"/>
      <c r="V19" s="39"/>
    </row>
    <row r="20" spans="1:22" x14ac:dyDescent="0.4">
      <c r="A20" s="9">
        <v>6</v>
      </c>
      <c r="B20" s="5">
        <v>45152</v>
      </c>
      <c r="C20" s="46">
        <v>2</v>
      </c>
      <c r="D20" s="56">
        <v>0.61799999999999999</v>
      </c>
      <c r="E20" s="57">
        <v>1.27</v>
      </c>
      <c r="F20" s="57">
        <v>1.5</v>
      </c>
      <c r="G20" s="91">
        <v>2</v>
      </c>
      <c r="H20" s="22">
        <f t="shared" si="9"/>
        <v>106331.55876826447</v>
      </c>
      <c r="I20" s="22">
        <f t="shared" si="10"/>
        <v>109269.82126767385</v>
      </c>
      <c r="J20" s="22">
        <f t="shared" si="0"/>
        <v>96676.188084025009</v>
      </c>
      <c r="K20" s="22">
        <f t="shared" si="11"/>
        <v>99471.500131599998</v>
      </c>
      <c r="L20" s="43">
        <f t="shared" si="15"/>
        <v>3131.8816767607887</v>
      </c>
      <c r="M20" s="44">
        <f t="shared" si="4"/>
        <v>3157.7831018497404</v>
      </c>
      <c r="N20" s="44">
        <f t="shared" si="16"/>
        <v>2775.3929593500002</v>
      </c>
      <c r="O20" s="45">
        <f t="shared" si="17"/>
        <v>2815.2311357999997</v>
      </c>
      <c r="P20" s="43">
        <f t="shared" si="1"/>
        <v>1935.5028762381673</v>
      </c>
      <c r="Q20" s="44">
        <f t="shared" si="7"/>
        <v>4010.3845393491706</v>
      </c>
      <c r="R20" s="44">
        <f t="shared" si="13"/>
        <v>4163.0894390250005</v>
      </c>
      <c r="S20" s="45">
        <f t="shared" si="14"/>
        <v>5630.4622715999994</v>
      </c>
      <c r="T20" s="39"/>
      <c r="U20" s="39"/>
      <c r="V20" s="39"/>
    </row>
    <row r="21" spans="1:22" x14ac:dyDescent="0.4">
      <c r="A21" s="9">
        <v>7</v>
      </c>
      <c r="B21" s="5">
        <v>45162</v>
      </c>
      <c r="C21" s="46">
        <v>1</v>
      </c>
      <c r="D21" s="56">
        <v>0.61799999999999999</v>
      </c>
      <c r="E21" s="57">
        <v>1.27</v>
      </c>
      <c r="F21" s="57">
        <v>1.5</v>
      </c>
      <c r="G21" s="91">
        <v>2</v>
      </c>
      <c r="H21" s="22">
        <f t="shared" si="9"/>
        <v>108302.94586782809</v>
      </c>
      <c r="I21" s="22">
        <f t="shared" si="10"/>
        <v>113433.00145797222</v>
      </c>
      <c r="J21" s="22">
        <f t="shared" si="0"/>
        <v>101026.61654780613</v>
      </c>
      <c r="K21" s="22">
        <f t="shared" si="11"/>
        <v>105439.79013949599</v>
      </c>
      <c r="L21" s="43">
        <f t="shared" si="15"/>
        <v>3189.9467630479339</v>
      </c>
      <c r="M21" s="44">
        <f t="shared" si="4"/>
        <v>3278.0946380302153</v>
      </c>
      <c r="N21" s="44">
        <f t="shared" si="16"/>
        <v>2900.2856425207501</v>
      </c>
      <c r="O21" s="45">
        <f t="shared" si="17"/>
        <v>2984.1450039479996</v>
      </c>
      <c r="P21" s="43">
        <f t="shared" si="1"/>
        <v>1971.3870995636232</v>
      </c>
      <c r="Q21" s="44">
        <f t="shared" si="7"/>
        <v>4163.1801902983734</v>
      </c>
      <c r="R21" s="44">
        <f t="shared" si="13"/>
        <v>4350.4284637811252</v>
      </c>
      <c r="S21" s="45">
        <f t="shared" si="14"/>
        <v>5968.2900078959992</v>
      </c>
      <c r="T21" s="39"/>
      <c r="U21" s="39"/>
      <c r="V21" s="39"/>
    </row>
    <row r="22" spans="1:22" x14ac:dyDescent="0.4">
      <c r="A22" s="9">
        <v>8</v>
      </c>
      <c r="B22" s="5">
        <v>45168</v>
      </c>
      <c r="C22" s="46">
        <v>1</v>
      </c>
      <c r="D22" s="56">
        <v>-1</v>
      </c>
      <c r="E22" s="57">
        <v>-1</v>
      </c>
      <c r="F22" s="57">
        <v>-1</v>
      </c>
      <c r="G22" s="58">
        <v>-1</v>
      </c>
      <c r="H22" s="22">
        <f t="shared" si="9"/>
        <v>105053.85749179326</v>
      </c>
      <c r="I22" s="22">
        <f t="shared" si="10"/>
        <v>110030.01141423306</v>
      </c>
      <c r="J22" s="22">
        <f t="shared" si="0"/>
        <v>97995.818051371942</v>
      </c>
      <c r="K22" s="22">
        <f t="shared" si="11"/>
        <v>102276.5964353111</v>
      </c>
      <c r="L22" s="43">
        <f t="shared" si="15"/>
        <v>3249.0883760348429</v>
      </c>
      <c r="M22" s="44">
        <f t="shared" si="4"/>
        <v>3402.9900437391666</v>
      </c>
      <c r="N22" s="44">
        <f t="shared" si="16"/>
        <v>3030.798496434184</v>
      </c>
      <c r="O22" s="45">
        <f t="shared" si="17"/>
        <v>3163.1937041848796</v>
      </c>
      <c r="P22" s="43">
        <f t="shared" si="1"/>
        <v>-3249.0883760348429</v>
      </c>
      <c r="Q22" s="44">
        <f t="shared" si="7"/>
        <v>-3402.9900437391666</v>
      </c>
      <c r="R22" s="44">
        <f t="shared" si="13"/>
        <v>-3030.798496434184</v>
      </c>
      <c r="S22" s="45">
        <f t="shared" si="14"/>
        <v>-3163.1937041848796</v>
      </c>
      <c r="T22" s="39"/>
      <c r="U22" s="39"/>
      <c r="V22" s="39"/>
    </row>
    <row r="23" spans="1:22" x14ac:dyDescent="0.4">
      <c r="A23" s="9">
        <v>9</v>
      </c>
      <c r="B23" s="5">
        <v>45169</v>
      </c>
      <c r="C23" s="46">
        <v>2</v>
      </c>
      <c r="D23" s="56">
        <v>0.61799999999999999</v>
      </c>
      <c r="E23" s="57">
        <v>1.27</v>
      </c>
      <c r="F23" s="57">
        <v>-1</v>
      </c>
      <c r="G23" s="58">
        <v>-1</v>
      </c>
      <c r="H23" s="22">
        <f t="shared" si="9"/>
        <v>107001.55600969111</v>
      </c>
      <c r="I23" s="22">
        <f t="shared" si="10"/>
        <v>114222.15484911534</v>
      </c>
      <c r="J23" s="22">
        <f t="shared" si="0"/>
        <v>95055.943509830788</v>
      </c>
      <c r="K23" s="22">
        <f t="shared" si="11"/>
        <v>99208.298542251767</v>
      </c>
      <c r="L23" s="43">
        <f t="shared" si="15"/>
        <v>3151.6157247537976</v>
      </c>
      <c r="M23" s="44">
        <f t="shared" si="4"/>
        <v>3300.9003424269918</v>
      </c>
      <c r="N23" s="44">
        <f t="shared" si="16"/>
        <v>2939.8745415411581</v>
      </c>
      <c r="O23" s="45">
        <f t="shared" si="17"/>
        <v>3068.2978930593331</v>
      </c>
      <c r="P23" s="43">
        <f t="shared" si="1"/>
        <v>1947.6985178978468</v>
      </c>
      <c r="Q23" s="44">
        <f t="shared" si="7"/>
        <v>4192.1434348822795</v>
      </c>
      <c r="R23" s="44">
        <f t="shared" si="13"/>
        <v>-2939.8745415411581</v>
      </c>
      <c r="S23" s="45">
        <f t="shared" si="14"/>
        <v>-3068.2978930593331</v>
      </c>
      <c r="T23" s="39"/>
      <c r="U23" s="39"/>
      <c r="V23" s="39"/>
    </row>
    <row r="24" spans="1:22" x14ac:dyDescent="0.4">
      <c r="A24" s="9">
        <v>10</v>
      </c>
      <c r="B24" s="5">
        <v>45176</v>
      </c>
      <c r="C24" s="46">
        <v>1</v>
      </c>
      <c r="D24" s="56">
        <v>-1</v>
      </c>
      <c r="E24" s="57">
        <v>-1</v>
      </c>
      <c r="F24" s="57">
        <v>-1</v>
      </c>
      <c r="G24" s="58">
        <v>-1</v>
      </c>
      <c r="H24" s="22">
        <f t="shared" si="9"/>
        <v>103791.50932940037</v>
      </c>
      <c r="I24" s="22">
        <f t="shared" si="10"/>
        <v>110795.49020364188</v>
      </c>
      <c r="J24" s="22">
        <f t="shared" si="0"/>
        <v>92204.26520453587</v>
      </c>
      <c r="K24" s="22">
        <f t="shared" si="11"/>
        <v>96232.049585984219</v>
      </c>
      <c r="L24" s="43">
        <f t="shared" si="15"/>
        <v>3210.0466802907331</v>
      </c>
      <c r="M24" s="44">
        <f t="shared" si="4"/>
        <v>3426.66464547346</v>
      </c>
      <c r="N24" s="44">
        <f t="shared" si="16"/>
        <v>2851.6783052949236</v>
      </c>
      <c r="O24" s="45">
        <f t="shared" si="17"/>
        <v>2976.2489562675528</v>
      </c>
      <c r="P24" s="43">
        <f t="shared" si="1"/>
        <v>-3210.0466802907331</v>
      </c>
      <c r="Q24" s="44">
        <f t="shared" si="7"/>
        <v>-3426.66464547346</v>
      </c>
      <c r="R24" s="44">
        <f t="shared" si="13"/>
        <v>-2851.6783052949236</v>
      </c>
      <c r="S24" s="45">
        <f t="shared" si="14"/>
        <v>-2976.2489562675528</v>
      </c>
      <c r="T24" s="39"/>
      <c r="U24" s="39"/>
      <c r="V24" s="39"/>
    </row>
    <row r="25" spans="1:22" x14ac:dyDescent="0.4">
      <c r="A25" s="9">
        <v>11</v>
      </c>
      <c r="B25" s="5">
        <v>45180</v>
      </c>
      <c r="C25" s="46">
        <v>2</v>
      </c>
      <c r="D25" s="56">
        <v>-1</v>
      </c>
      <c r="E25" s="57">
        <v>-1</v>
      </c>
      <c r="F25" s="57">
        <v>-1</v>
      </c>
      <c r="G25" s="58">
        <v>-1</v>
      </c>
      <c r="H25" s="22">
        <f t="shared" si="9"/>
        <v>100677.76404951836</v>
      </c>
      <c r="I25" s="22">
        <f t="shared" si="10"/>
        <v>107471.62549753263</v>
      </c>
      <c r="J25" s="22">
        <f t="shared" si="0"/>
        <v>89438.137248399798</v>
      </c>
      <c r="K25" s="22">
        <f t="shared" si="11"/>
        <v>93345.088098404696</v>
      </c>
      <c r="L25" s="43">
        <f t="shared" si="15"/>
        <v>3113.7452798820113</v>
      </c>
      <c r="M25" s="44">
        <f t="shared" si="4"/>
        <v>3323.8647061092561</v>
      </c>
      <c r="N25" s="44">
        <f t="shared" si="16"/>
        <v>2766.1279561360761</v>
      </c>
      <c r="O25" s="45">
        <f t="shared" si="17"/>
        <v>2886.9614875795264</v>
      </c>
      <c r="P25" s="43">
        <f t="shared" si="1"/>
        <v>-3113.7452798820113</v>
      </c>
      <c r="Q25" s="44">
        <f t="shared" si="7"/>
        <v>-3323.8647061092561</v>
      </c>
      <c r="R25" s="44">
        <f t="shared" si="13"/>
        <v>-2766.1279561360761</v>
      </c>
      <c r="S25" s="45">
        <f t="shared" si="14"/>
        <v>-2886.9614875795264</v>
      </c>
      <c r="T25" s="39"/>
      <c r="U25" s="39"/>
      <c r="V25" s="39"/>
    </row>
    <row r="26" spans="1:22" x14ac:dyDescent="0.4">
      <c r="A26" s="9">
        <v>12</v>
      </c>
      <c r="B26" s="5">
        <v>45184</v>
      </c>
      <c r="C26" s="46">
        <v>2</v>
      </c>
      <c r="D26" s="56">
        <v>0.61799999999999999</v>
      </c>
      <c r="E26" s="57">
        <v>-1</v>
      </c>
      <c r="F26" s="57">
        <v>-1</v>
      </c>
      <c r="G26" s="58">
        <v>-1</v>
      </c>
      <c r="H26" s="22">
        <f t="shared" si="9"/>
        <v>102544.32979499643</v>
      </c>
      <c r="I26" s="22">
        <f t="shared" si="10"/>
        <v>104247.47673260665</v>
      </c>
      <c r="J26" s="22">
        <f t="shared" si="0"/>
        <v>86754.993130947798</v>
      </c>
      <c r="K26" s="22">
        <f t="shared" si="11"/>
        <v>90544.735455452552</v>
      </c>
      <c r="L26" s="43">
        <f t="shared" si="15"/>
        <v>3020.3329214855507</v>
      </c>
      <c r="M26" s="44">
        <f t="shared" si="4"/>
        <v>3224.1487649259789</v>
      </c>
      <c r="N26" s="44">
        <f t="shared" si="16"/>
        <v>2683.1441174519937</v>
      </c>
      <c r="O26" s="45">
        <f t="shared" si="17"/>
        <v>2800.3526429521407</v>
      </c>
      <c r="P26" s="43">
        <f t="shared" si="1"/>
        <v>1866.5657454780703</v>
      </c>
      <c r="Q26" s="44">
        <f t="shared" si="7"/>
        <v>-3224.1487649259789</v>
      </c>
      <c r="R26" s="44">
        <f t="shared" si="13"/>
        <v>-2683.1441174519937</v>
      </c>
      <c r="S26" s="45">
        <f t="shared" si="14"/>
        <v>-2800.3526429521407</v>
      </c>
      <c r="T26" s="39"/>
      <c r="U26" s="39"/>
      <c r="V26" s="39"/>
    </row>
    <row r="27" spans="1:22" x14ac:dyDescent="0.4">
      <c r="A27" s="9">
        <v>13</v>
      </c>
      <c r="B27" s="5">
        <v>45197</v>
      </c>
      <c r="C27" s="46">
        <v>2</v>
      </c>
      <c r="D27" s="56">
        <v>0.61799999999999999</v>
      </c>
      <c r="E27" s="57">
        <v>1.27</v>
      </c>
      <c r="F27" s="57">
        <v>1.5</v>
      </c>
      <c r="G27" s="92">
        <v>2</v>
      </c>
      <c r="H27" s="22">
        <f t="shared" si="9"/>
        <v>104445.50166939567</v>
      </c>
      <c r="I27" s="22">
        <f t="shared" si="10"/>
        <v>108219.30559611897</v>
      </c>
      <c r="J27" s="22">
        <f t="shared" si="0"/>
        <v>90658.967821840444</v>
      </c>
      <c r="K27" s="22">
        <f t="shared" si="11"/>
        <v>95977.419582779708</v>
      </c>
      <c r="L27" s="43">
        <f t="shared" si="15"/>
        <v>3076.3298938498929</v>
      </c>
      <c r="M27" s="44">
        <f t="shared" si="4"/>
        <v>3127.4243019781993</v>
      </c>
      <c r="N27" s="44">
        <f t="shared" si="16"/>
        <v>2602.6497939284341</v>
      </c>
      <c r="O27" s="45">
        <f t="shared" si="17"/>
        <v>2716.3420636635765</v>
      </c>
      <c r="P27" s="43">
        <f t="shared" si="1"/>
        <v>1901.1718743992337</v>
      </c>
      <c r="Q27" s="44">
        <f t="shared" si="7"/>
        <v>3971.8288635123131</v>
      </c>
      <c r="R27" s="44">
        <f t="shared" si="13"/>
        <v>3903.9746908926509</v>
      </c>
      <c r="S27" s="45">
        <f t="shared" si="14"/>
        <v>5432.684127327153</v>
      </c>
      <c r="T27" s="39"/>
      <c r="U27" s="39"/>
      <c r="V27" s="39"/>
    </row>
    <row r="28" spans="1:22" x14ac:dyDescent="0.4">
      <c r="A28" s="9">
        <v>14</v>
      </c>
      <c r="B28" s="5">
        <v>45203</v>
      </c>
      <c r="C28" s="46">
        <v>2</v>
      </c>
      <c r="D28" s="56">
        <v>0.61799999999999999</v>
      </c>
      <c r="E28" s="57">
        <v>1.27</v>
      </c>
      <c r="F28" s="57">
        <v>-1</v>
      </c>
      <c r="G28" s="58">
        <v>-1</v>
      </c>
      <c r="H28" s="22">
        <f t="shared" si="9"/>
        <v>106381.92127034627</v>
      </c>
      <c r="I28" s="22">
        <f t="shared" si="10"/>
        <v>112342.46113933111</v>
      </c>
      <c r="J28" s="22">
        <f t="shared" si="0"/>
        <v>87939.198787185233</v>
      </c>
      <c r="K28" s="22">
        <f t="shared" si="11"/>
        <v>93098.096995296321</v>
      </c>
      <c r="L28" s="43">
        <f t="shared" si="15"/>
        <v>3133.3650500818699</v>
      </c>
      <c r="M28" s="44">
        <f t="shared" si="4"/>
        <v>3246.579167883569</v>
      </c>
      <c r="N28" s="44">
        <f t="shared" si="16"/>
        <v>2719.7690346552131</v>
      </c>
      <c r="O28" s="45">
        <f t="shared" si="17"/>
        <v>2879.3225874833911</v>
      </c>
      <c r="P28" s="43">
        <f t="shared" si="1"/>
        <v>1936.4196009505956</v>
      </c>
      <c r="Q28" s="44">
        <f t="shared" si="7"/>
        <v>4123.1555432121322</v>
      </c>
      <c r="R28" s="44">
        <f t="shared" si="13"/>
        <v>-2719.7690346552131</v>
      </c>
      <c r="S28" s="45">
        <f t="shared" si="14"/>
        <v>-2879.3225874833911</v>
      </c>
      <c r="T28" s="39"/>
      <c r="U28" s="39"/>
      <c r="V28" s="39"/>
    </row>
    <row r="29" spans="1:22" x14ac:dyDescent="0.4">
      <c r="A29" s="9">
        <v>15</v>
      </c>
      <c r="B29" s="5">
        <v>45226</v>
      </c>
      <c r="C29" s="46">
        <v>2</v>
      </c>
      <c r="D29" s="56">
        <v>-1</v>
      </c>
      <c r="E29" s="57">
        <v>-1</v>
      </c>
      <c r="F29" s="57">
        <v>-1</v>
      </c>
      <c r="G29" s="58">
        <v>-1</v>
      </c>
      <c r="H29" s="22">
        <f t="shared" si="9"/>
        <v>103190.46363223589</v>
      </c>
      <c r="I29" s="22">
        <f t="shared" si="10"/>
        <v>108972.18730515118</v>
      </c>
      <c r="J29" s="22">
        <f t="shared" si="0"/>
        <v>85301.02282356967</v>
      </c>
      <c r="K29" s="22">
        <f t="shared" si="11"/>
        <v>90305.154085437433</v>
      </c>
      <c r="L29" s="43">
        <f t="shared" si="15"/>
        <v>3191.457638110388</v>
      </c>
      <c r="M29" s="44">
        <f t="shared" si="4"/>
        <v>3370.2738341799331</v>
      </c>
      <c r="N29" s="44">
        <f t="shared" si="16"/>
        <v>2638.1759636155571</v>
      </c>
      <c r="O29" s="45">
        <f t="shared" si="17"/>
        <v>2792.9429098588894</v>
      </c>
      <c r="P29" s="43">
        <f t="shared" si="1"/>
        <v>-3191.457638110388</v>
      </c>
      <c r="Q29" s="44">
        <f t="shared" si="7"/>
        <v>-3370.2738341799331</v>
      </c>
      <c r="R29" s="44">
        <f t="shared" si="13"/>
        <v>-2638.1759636155571</v>
      </c>
      <c r="S29" s="45">
        <f t="shared" si="14"/>
        <v>-2792.9429098588894</v>
      </c>
      <c r="T29" s="39"/>
      <c r="U29" s="39"/>
      <c r="V29" s="39"/>
    </row>
    <row r="30" spans="1:22" x14ac:dyDescent="0.4">
      <c r="A30" s="9">
        <v>16</v>
      </c>
      <c r="B30" s="5">
        <v>45231</v>
      </c>
      <c r="C30" s="46">
        <v>2</v>
      </c>
      <c r="D30" s="56">
        <v>0.61799999999999999</v>
      </c>
      <c r="E30" s="57">
        <v>1.27</v>
      </c>
      <c r="F30" s="57">
        <v>1.5</v>
      </c>
      <c r="G30" s="58">
        <v>2</v>
      </c>
      <c r="H30" s="22">
        <f t="shared" si="9"/>
        <v>105103.61482797754</v>
      </c>
      <c r="I30" s="22">
        <f t="shared" si="10"/>
        <v>113124.02764147744</v>
      </c>
      <c r="J30" s="22">
        <f t="shared" si="0"/>
        <v>89139.568850630312</v>
      </c>
      <c r="K30" s="22">
        <f t="shared" si="11"/>
        <v>95723.463330563682</v>
      </c>
      <c r="L30" s="43">
        <f t="shared" si="15"/>
        <v>3095.7139089670763</v>
      </c>
      <c r="M30" s="44">
        <f t="shared" si="4"/>
        <v>3269.1656191545353</v>
      </c>
      <c r="N30" s="44">
        <f t="shared" si="16"/>
        <v>2559.0306847070901</v>
      </c>
      <c r="O30" s="45">
        <f t="shared" si="17"/>
        <v>2709.1546225631228</v>
      </c>
      <c r="P30" s="43">
        <f t="shared" si="1"/>
        <v>1913.1511957416531</v>
      </c>
      <c r="Q30" s="44">
        <f t="shared" si="7"/>
        <v>4151.8403363262596</v>
      </c>
      <c r="R30" s="44">
        <f t="shared" si="13"/>
        <v>3838.5460270606354</v>
      </c>
      <c r="S30" s="45">
        <f t="shared" si="14"/>
        <v>5418.3092451262455</v>
      </c>
      <c r="T30" s="39"/>
      <c r="U30" s="39"/>
      <c r="V30" s="39"/>
    </row>
    <row r="31" spans="1:22" x14ac:dyDescent="0.4">
      <c r="A31" s="9">
        <v>17</v>
      </c>
      <c r="B31" s="5">
        <v>45233</v>
      </c>
      <c r="C31" s="46">
        <v>2</v>
      </c>
      <c r="D31" s="56">
        <v>0.61799999999999999</v>
      </c>
      <c r="E31" s="57">
        <v>1.27</v>
      </c>
      <c r="F31" s="57">
        <v>1.5</v>
      </c>
      <c r="G31" s="92">
        <v>2</v>
      </c>
      <c r="H31" s="22">
        <f t="shared" si="9"/>
        <v>107052.23584688824</v>
      </c>
      <c r="I31" s="22">
        <f t="shared" si="10"/>
        <v>117434.05309461773</v>
      </c>
      <c r="J31" s="22">
        <f t="shared" si="10"/>
        <v>93150.849448908673</v>
      </c>
      <c r="K31" s="22">
        <f t="shared" si="11"/>
        <v>101466.8711303975</v>
      </c>
      <c r="L31" s="43">
        <f t="shared" si="15"/>
        <v>3153.1084448393258</v>
      </c>
      <c r="M31" s="44">
        <f t="shared" si="4"/>
        <v>3393.7208292443233</v>
      </c>
      <c r="N31" s="44">
        <f t="shared" si="16"/>
        <v>2674.1870655189091</v>
      </c>
      <c r="O31" s="45">
        <f t="shared" si="17"/>
        <v>2871.7038999169104</v>
      </c>
      <c r="P31" s="43">
        <f t="shared" si="1"/>
        <v>1948.6210189107032</v>
      </c>
      <c r="Q31" s="44">
        <f t="shared" si="7"/>
        <v>4310.0254531402907</v>
      </c>
      <c r="R31" s="44">
        <f t="shared" si="13"/>
        <v>4011.2805982783639</v>
      </c>
      <c r="S31" s="45">
        <f t="shared" si="14"/>
        <v>5743.4077998338207</v>
      </c>
      <c r="T31" s="39"/>
      <c r="U31" s="39"/>
      <c r="V31" s="39"/>
    </row>
    <row r="32" spans="1:22" x14ac:dyDescent="0.4">
      <c r="A32" s="9">
        <v>18</v>
      </c>
      <c r="B32" s="5">
        <v>45238</v>
      </c>
      <c r="C32" s="46">
        <v>1</v>
      </c>
      <c r="D32" s="56">
        <v>0.61799999999999999</v>
      </c>
      <c r="E32" s="57">
        <v>1.27</v>
      </c>
      <c r="F32" s="57">
        <v>1.5</v>
      </c>
      <c r="G32" s="92">
        <v>2</v>
      </c>
      <c r="H32" s="22">
        <f t="shared" si="9"/>
        <v>109036.98429948956</v>
      </c>
      <c r="I32" s="22">
        <f t="shared" si="10"/>
        <v>121908.29051752266</v>
      </c>
      <c r="J32" s="22">
        <f t="shared" si="10"/>
        <v>97342.637674109559</v>
      </c>
      <c r="K32" s="22">
        <f t="shared" si="11"/>
        <v>107554.88339822135</v>
      </c>
      <c r="L32" s="43">
        <f t="shared" si="15"/>
        <v>3211.5670754066473</v>
      </c>
      <c r="M32" s="44">
        <f t="shared" si="4"/>
        <v>3523.0215928385319</v>
      </c>
      <c r="N32" s="44">
        <f t="shared" si="16"/>
        <v>2794.5254834672601</v>
      </c>
      <c r="O32" s="45">
        <f t="shared" si="17"/>
        <v>3044.0061339119247</v>
      </c>
      <c r="P32" s="43">
        <f t="shared" si="1"/>
        <v>1984.7484526013079</v>
      </c>
      <c r="Q32" s="44">
        <f t="shared" si="7"/>
        <v>4474.2374229049356</v>
      </c>
      <c r="R32" s="44">
        <f t="shared" si="13"/>
        <v>4191.7882252008903</v>
      </c>
      <c r="S32" s="45">
        <f t="shared" si="14"/>
        <v>6088.0122678238495</v>
      </c>
      <c r="T32" s="39"/>
      <c r="U32" s="39"/>
      <c r="V32" s="39"/>
    </row>
    <row r="33" spans="1:22" x14ac:dyDescent="0.4">
      <c r="A33" s="9">
        <v>19</v>
      </c>
      <c r="B33" s="5">
        <v>45238</v>
      </c>
      <c r="C33" s="46">
        <v>1</v>
      </c>
      <c r="D33" s="56">
        <v>-1</v>
      </c>
      <c r="E33" s="57">
        <v>-1</v>
      </c>
      <c r="F33" s="57">
        <v>-1</v>
      </c>
      <c r="G33" s="58">
        <v>-1</v>
      </c>
      <c r="H33" s="22">
        <f t="shared" si="9"/>
        <v>105765.87477050487</v>
      </c>
      <c r="I33" s="22">
        <f t="shared" si="10"/>
        <v>118251.04180199698</v>
      </c>
      <c r="J33" s="22">
        <f t="shared" si="10"/>
        <v>94422.358543886279</v>
      </c>
      <c r="K33" s="22">
        <f t="shared" si="11"/>
        <v>104328.23689627471</v>
      </c>
      <c r="L33" s="43">
        <f t="shared" si="15"/>
        <v>3271.1095289846867</v>
      </c>
      <c r="M33" s="44">
        <f t="shared" si="4"/>
        <v>3657.2487155256799</v>
      </c>
      <c r="N33" s="44">
        <f t="shared" si="16"/>
        <v>2920.2791302232868</v>
      </c>
      <c r="O33" s="45">
        <f t="shared" si="17"/>
        <v>3226.6465019466405</v>
      </c>
      <c r="P33" s="43">
        <f t="shared" si="1"/>
        <v>-3271.1095289846867</v>
      </c>
      <c r="Q33" s="44">
        <f t="shared" si="7"/>
        <v>-3657.2487155256799</v>
      </c>
      <c r="R33" s="44">
        <f t="shared" si="13"/>
        <v>-2920.2791302232868</v>
      </c>
      <c r="S33" s="45">
        <f t="shared" si="14"/>
        <v>-3226.6465019466405</v>
      </c>
      <c r="T33" s="39"/>
      <c r="U33" s="39"/>
      <c r="V33" s="39"/>
    </row>
    <row r="34" spans="1:22" x14ac:dyDescent="0.4">
      <c r="A34" s="9">
        <v>20</v>
      </c>
      <c r="B34" s="5">
        <v>45243</v>
      </c>
      <c r="C34" s="46">
        <v>2</v>
      </c>
      <c r="D34" s="56">
        <v>0.61799999999999999</v>
      </c>
      <c r="E34" s="57">
        <v>1.27</v>
      </c>
      <c r="F34" s="57">
        <v>-1</v>
      </c>
      <c r="G34" s="58">
        <v>-1</v>
      </c>
      <c r="H34" s="22">
        <f t="shared" si="9"/>
        <v>107726.77408875004</v>
      </c>
      <c r="I34" s="22">
        <f t="shared" si="10"/>
        <v>122756.40649465307</v>
      </c>
      <c r="J34" s="22">
        <f t="shared" si="10"/>
        <v>91589.687787569696</v>
      </c>
      <c r="K34" s="22">
        <f t="shared" si="11"/>
        <v>101198.38978938648</v>
      </c>
      <c r="L34" s="43">
        <f t="shared" si="15"/>
        <v>3172.9762431151462</v>
      </c>
      <c r="M34" s="44">
        <f t="shared" si="4"/>
        <v>3547.5312540599093</v>
      </c>
      <c r="N34" s="44">
        <f t="shared" si="16"/>
        <v>2832.6707563165883</v>
      </c>
      <c r="O34" s="45">
        <f t="shared" si="17"/>
        <v>3129.8471068882413</v>
      </c>
      <c r="P34" s="43">
        <f t="shared" si="1"/>
        <v>1960.8993182451604</v>
      </c>
      <c r="Q34" s="44">
        <f t="shared" si="7"/>
        <v>4505.364692656085</v>
      </c>
      <c r="R34" s="44">
        <f t="shared" si="13"/>
        <v>-2832.6707563165883</v>
      </c>
      <c r="S34" s="45">
        <f t="shared" si="14"/>
        <v>-3129.8471068882413</v>
      </c>
      <c r="T34" s="39"/>
      <c r="U34" s="39"/>
      <c r="V34" s="39"/>
    </row>
    <row r="35" spans="1:22" x14ac:dyDescent="0.4">
      <c r="A35" s="9">
        <v>21</v>
      </c>
      <c r="B35" s="5">
        <v>45251</v>
      </c>
      <c r="C35" s="46">
        <v>2</v>
      </c>
      <c r="D35" s="56">
        <v>0.61799999999999999</v>
      </c>
      <c r="E35" s="57">
        <v>1.27</v>
      </c>
      <c r="F35" s="57">
        <v>1.5</v>
      </c>
      <c r="G35" s="91">
        <v>2</v>
      </c>
      <c r="H35" s="22">
        <f t="shared" si="9"/>
        <v>109724.02848035547</v>
      </c>
      <c r="I35" s="22">
        <f t="shared" si="10"/>
        <v>127433.42558209936</v>
      </c>
      <c r="J35" s="22">
        <f t="shared" si="10"/>
        <v>95711.223738010332</v>
      </c>
      <c r="K35" s="22">
        <f t="shared" si="11"/>
        <v>107270.29317674966</v>
      </c>
      <c r="L35" s="43">
        <f t="shared" si="15"/>
        <v>3231.803222662501</v>
      </c>
      <c r="M35" s="44">
        <f t="shared" si="4"/>
        <v>3682.692194839592</v>
      </c>
      <c r="N35" s="44">
        <f t="shared" si="16"/>
        <v>2747.6906336270908</v>
      </c>
      <c r="O35" s="45">
        <f t="shared" si="17"/>
        <v>3035.9516936815944</v>
      </c>
      <c r="P35" s="43">
        <f t="shared" si="1"/>
        <v>1997.2543916054256</v>
      </c>
      <c r="Q35" s="44">
        <f t="shared" si="7"/>
        <v>4677.0190874462824</v>
      </c>
      <c r="R35" s="44">
        <f t="shared" si="13"/>
        <v>4121.535950440636</v>
      </c>
      <c r="S35" s="45">
        <f t="shared" si="14"/>
        <v>6071.9033873631888</v>
      </c>
      <c r="T35" s="39"/>
      <c r="U35" s="39"/>
      <c r="V35" s="39"/>
    </row>
    <row r="36" spans="1:22" x14ac:dyDescent="0.4">
      <c r="A36" s="9">
        <v>22</v>
      </c>
      <c r="B36" s="5">
        <v>45253</v>
      </c>
      <c r="C36" s="46">
        <v>1</v>
      </c>
      <c r="D36" s="56">
        <v>0.61799999999999999</v>
      </c>
      <c r="E36" s="57">
        <v>-1</v>
      </c>
      <c r="F36" s="57">
        <v>-1</v>
      </c>
      <c r="G36" s="79">
        <v>-1</v>
      </c>
      <c r="H36" s="22">
        <f t="shared" si="9"/>
        <v>111758.31196838125</v>
      </c>
      <c r="I36" s="22">
        <f t="shared" si="10"/>
        <v>123610.42281463637</v>
      </c>
      <c r="J36" s="22">
        <f t="shared" si="10"/>
        <v>92839.887025870019</v>
      </c>
      <c r="K36" s="22">
        <f t="shared" si="11"/>
        <v>104052.18438144718</v>
      </c>
      <c r="L36" s="43">
        <f t="shared" si="15"/>
        <v>3291.7208544106638</v>
      </c>
      <c r="M36" s="44">
        <f t="shared" si="4"/>
        <v>3823.0027674629805</v>
      </c>
      <c r="N36" s="44">
        <f t="shared" si="16"/>
        <v>2871.3367121403098</v>
      </c>
      <c r="O36" s="45">
        <f t="shared" si="17"/>
        <v>3218.1087953024899</v>
      </c>
      <c r="P36" s="43">
        <f t="shared" si="1"/>
        <v>2034.2834880257901</v>
      </c>
      <c r="Q36" s="44">
        <f t="shared" si="7"/>
        <v>-3823.0027674629805</v>
      </c>
      <c r="R36" s="44">
        <f t="shared" si="13"/>
        <v>-2871.3367121403098</v>
      </c>
      <c r="S36" s="45">
        <f t="shared" si="14"/>
        <v>-3218.1087953024899</v>
      </c>
      <c r="T36" s="39"/>
      <c r="U36" s="39"/>
      <c r="V36" s="39"/>
    </row>
    <row r="37" spans="1:22" x14ac:dyDescent="0.4">
      <c r="A37" s="9">
        <v>23</v>
      </c>
      <c r="B37" s="5">
        <v>45254</v>
      </c>
      <c r="C37" s="46">
        <v>2</v>
      </c>
      <c r="D37" s="56">
        <v>0.61799999999999999</v>
      </c>
      <c r="E37" s="57">
        <v>-1</v>
      </c>
      <c r="F37" s="57">
        <v>-1</v>
      </c>
      <c r="G37" s="79">
        <v>-1</v>
      </c>
      <c r="H37" s="22">
        <f t="shared" si="9"/>
        <v>113830.31107227504</v>
      </c>
      <c r="I37" s="22">
        <f t="shared" si="10"/>
        <v>119902.11013019728</v>
      </c>
      <c r="J37" s="22">
        <f t="shared" si="10"/>
        <v>90054.690415093923</v>
      </c>
      <c r="K37" s="22">
        <f t="shared" si="11"/>
        <v>100930.61885000377</v>
      </c>
      <c r="L37" s="43">
        <f t="shared" si="15"/>
        <v>3352.7493590514373</v>
      </c>
      <c r="M37" s="44">
        <f t="shared" si="4"/>
        <v>3708.3126844390913</v>
      </c>
      <c r="N37" s="44">
        <f t="shared" si="16"/>
        <v>2785.1966107761004</v>
      </c>
      <c r="O37" s="45">
        <f t="shared" si="17"/>
        <v>3121.5655314434152</v>
      </c>
      <c r="P37" s="43">
        <f t="shared" si="1"/>
        <v>2071.9991038937883</v>
      </c>
      <c r="Q37" s="44">
        <f t="shared" si="7"/>
        <v>-3708.3126844390913</v>
      </c>
      <c r="R37" s="44">
        <f t="shared" si="13"/>
        <v>-2785.1966107761004</v>
      </c>
      <c r="S37" s="45">
        <f t="shared" si="14"/>
        <v>-3121.5655314434152</v>
      </c>
      <c r="T37" s="39"/>
      <c r="U37" s="39"/>
      <c r="V37" s="39"/>
    </row>
    <row r="38" spans="1:22" x14ac:dyDescent="0.4">
      <c r="A38" s="9">
        <v>24</v>
      </c>
      <c r="B38" s="5">
        <v>45273</v>
      </c>
      <c r="C38" s="46">
        <v>1</v>
      </c>
      <c r="D38" s="56">
        <v>-1</v>
      </c>
      <c r="E38" s="57">
        <v>-1</v>
      </c>
      <c r="F38" s="57">
        <v>-1</v>
      </c>
      <c r="G38" s="58">
        <v>-1</v>
      </c>
      <c r="H38" s="22">
        <f t="shared" si="9"/>
        <v>110415.4017401068</v>
      </c>
      <c r="I38" s="22">
        <f t="shared" si="10"/>
        <v>116305.04682629136</v>
      </c>
      <c r="J38" s="22">
        <f t="shared" si="10"/>
        <v>87353.049702641103</v>
      </c>
      <c r="K38" s="22">
        <f t="shared" si="11"/>
        <v>97902.700284503662</v>
      </c>
      <c r="L38" s="43">
        <f t="shared" si="15"/>
        <v>3414.9093321682512</v>
      </c>
      <c r="M38" s="44">
        <f t="shared" si="4"/>
        <v>3597.0633039059185</v>
      </c>
      <c r="N38" s="44">
        <f t="shared" si="16"/>
        <v>2701.6407124528178</v>
      </c>
      <c r="O38" s="45">
        <f t="shared" si="17"/>
        <v>3027.9185655001129</v>
      </c>
      <c r="P38" s="43">
        <f t="shared" si="1"/>
        <v>-3414.9093321682512</v>
      </c>
      <c r="Q38" s="44">
        <f t="shared" si="7"/>
        <v>-3597.0633039059185</v>
      </c>
      <c r="R38" s="44">
        <f t="shared" si="13"/>
        <v>-2701.6407124528178</v>
      </c>
      <c r="S38" s="45">
        <f t="shared" si="14"/>
        <v>-3027.9185655001129</v>
      </c>
      <c r="T38" s="39"/>
      <c r="U38" s="39"/>
      <c r="V38" s="39"/>
    </row>
    <row r="39" spans="1:22" x14ac:dyDescent="0.4">
      <c r="A39" s="9">
        <v>25</v>
      </c>
      <c r="B39" s="5">
        <v>45279</v>
      </c>
      <c r="C39" s="46">
        <v>1</v>
      </c>
      <c r="D39" s="56">
        <v>-1</v>
      </c>
      <c r="E39" s="57">
        <v>-1</v>
      </c>
      <c r="F39" s="57">
        <v>-1</v>
      </c>
      <c r="G39" s="58">
        <v>-1</v>
      </c>
      <c r="H39" s="22">
        <f t="shared" si="9"/>
        <v>107102.93968790359</v>
      </c>
      <c r="I39" s="22">
        <f t="shared" si="10"/>
        <v>112815.89542150262</v>
      </c>
      <c r="J39" s="22">
        <f t="shared" si="10"/>
        <v>84732.458211561869</v>
      </c>
      <c r="K39" s="22">
        <f t="shared" si="11"/>
        <v>94965.619275968551</v>
      </c>
      <c r="L39" s="43">
        <f t="shared" si="15"/>
        <v>3312.4620522032037</v>
      </c>
      <c r="M39" s="44">
        <f t="shared" si="4"/>
        <v>3489.1514047887408</v>
      </c>
      <c r="N39" s="44">
        <f t="shared" si="16"/>
        <v>2620.591491079233</v>
      </c>
      <c r="O39" s="45">
        <f t="shared" si="17"/>
        <v>2937.08100853511</v>
      </c>
      <c r="P39" s="43">
        <f t="shared" si="1"/>
        <v>-3312.4620522032037</v>
      </c>
      <c r="Q39" s="44">
        <f t="shared" si="7"/>
        <v>-3489.1514047887408</v>
      </c>
      <c r="R39" s="44">
        <f t="shared" si="13"/>
        <v>-2620.591491079233</v>
      </c>
      <c r="S39" s="45">
        <f t="shared" si="14"/>
        <v>-2937.08100853511</v>
      </c>
      <c r="T39" s="39"/>
      <c r="U39" s="39"/>
      <c r="V39" s="39"/>
    </row>
    <row r="40" spans="1:22" x14ac:dyDescent="0.4">
      <c r="A40" s="9">
        <v>26</v>
      </c>
      <c r="B40" s="5">
        <v>45280</v>
      </c>
      <c r="C40" s="46">
        <v>1</v>
      </c>
      <c r="D40" s="56">
        <v>0.61799999999999999</v>
      </c>
      <c r="E40" s="57">
        <v>1.27</v>
      </c>
      <c r="F40" s="57">
        <v>1.5</v>
      </c>
      <c r="G40" s="93">
        <v>2</v>
      </c>
      <c r="H40" s="22">
        <f t="shared" si="9"/>
        <v>109088.62818971732</v>
      </c>
      <c r="I40" s="22">
        <f t="shared" si="10"/>
        <v>117114.18103706186</v>
      </c>
      <c r="J40" s="22">
        <f t="shared" si="10"/>
        <v>88545.418831082148</v>
      </c>
      <c r="K40" s="22">
        <f t="shared" si="11"/>
        <v>100663.55643252666</v>
      </c>
      <c r="L40" s="43">
        <f t="shared" si="15"/>
        <v>3213.0881906371078</v>
      </c>
      <c r="M40" s="44">
        <f t="shared" si="4"/>
        <v>3384.4768626450782</v>
      </c>
      <c r="N40" s="44">
        <f t="shared" si="16"/>
        <v>2541.9737463468559</v>
      </c>
      <c r="O40" s="45">
        <f t="shared" si="17"/>
        <v>2848.9685782790566</v>
      </c>
      <c r="P40" s="43">
        <f t="shared" si="1"/>
        <v>1985.6885018137325</v>
      </c>
      <c r="Q40" s="44">
        <f t="shared" si="7"/>
        <v>4298.285615559249</v>
      </c>
      <c r="R40" s="44">
        <f t="shared" si="13"/>
        <v>3812.9606195202841</v>
      </c>
      <c r="S40" s="45">
        <f t="shared" si="14"/>
        <v>5697.9371565581132</v>
      </c>
      <c r="T40" s="39"/>
      <c r="U40" s="39"/>
      <c r="V40" s="39"/>
    </row>
    <row r="41" spans="1:22" x14ac:dyDescent="0.4">
      <c r="A41" s="9">
        <v>27</v>
      </c>
      <c r="B41" s="5">
        <v>45385</v>
      </c>
      <c r="C41" s="46">
        <v>2</v>
      </c>
      <c r="D41" s="56">
        <v>0.61799999999999999</v>
      </c>
      <c r="E41" s="57">
        <v>1.27</v>
      </c>
      <c r="F41" s="57">
        <v>1.5</v>
      </c>
      <c r="G41" s="91">
        <v>2</v>
      </c>
      <c r="H41" s="22">
        <f t="shared" si="9"/>
        <v>111111.13135635467</v>
      </c>
      <c r="I41" s="22">
        <f t="shared" si="10"/>
        <v>121576.23133457392</v>
      </c>
      <c r="J41" s="22">
        <f t="shared" si="10"/>
        <v>92529.96267848085</v>
      </c>
      <c r="K41" s="22">
        <f t="shared" si="11"/>
        <v>106703.36981847826</v>
      </c>
      <c r="L41" s="43">
        <f t="shared" si="15"/>
        <v>3272.6588456915192</v>
      </c>
      <c r="M41" s="44">
        <f t="shared" si="4"/>
        <v>3513.4254311118557</v>
      </c>
      <c r="N41" s="44">
        <f t="shared" si="16"/>
        <v>2656.3625649324645</v>
      </c>
      <c r="O41" s="45">
        <f t="shared" si="17"/>
        <v>3019.9066929757996</v>
      </c>
      <c r="P41" s="43">
        <f t="shared" si="1"/>
        <v>2022.5031666373588</v>
      </c>
      <c r="Q41" s="44">
        <f t="shared" si="7"/>
        <v>4462.0502975120571</v>
      </c>
      <c r="R41" s="44">
        <f t="shared" si="13"/>
        <v>3984.5438473986969</v>
      </c>
      <c r="S41" s="45">
        <f t="shared" si="14"/>
        <v>6039.8133859515992</v>
      </c>
      <c r="T41" s="39"/>
      <c r="U41" s="39"/>
      <c r="V41" s="39"/>
    </row>
    <row r="42" spans="1:22" x14ac:dyDescent="0.4">
      <c r="A42" s="9">
        <v>28</v>
      </c>
      <c r="B42" s="5">
        <v>45348</v>
      </c>
      <c r="C42" s="46">
        <v>2</v>
      </c>
      <c r="D42" s="56">
        <v>-1</v>
      </c>
      <c r="E42" s="57">
        <v>-1</v>
      </c>
      <c r="F42" s="57">
        <v>-1</v>
      </c>
      <c r="G42" s="58">
        <v>-1</v>
      </c>
      <c r="H42" s="22">
        <f t="shared" si="9"/>
        <v>107777.79741566403</v>
      </c>
      <c r="I42" s="22">
        <f t="shared" si="10"/>
        <v>117928.94439453671</v>
      </c>
      <c r="J42" s="22">
        <f t="shared" si="10"/>
        <v>89754.06379812643</v>
      </c>
      <c r="K42" s="22">
        <f t="shared" si="11"/>
        <v>103502.2687239239</v>
      </c>
      <c r="L42" s="43">
        <f t="shared" si="15"/>
        <v>3333.3339406906402</v>
      </c>
      <c r="M42" s="44">
        <f t="shared" si="4"/>
        <v>3647.2869400372174</v>
      </c>
      <c r="N42" s="44">
        <f t="shared" si="16"/>
        <v>2775.8988803544253</v>
      </c>
      <c r="O42" s="45">
        <f t="shared" si="17"/>
        <v>3201.1010945543476</v>
      </c>
      <c r="P42" s="43">
        <f t="shared" si="1"/>
        <v>-3333.3339406906402</v>
      </c>
      <c r="Q42" s="44">
        <f t="shared" si="7"/>
        <v>-3647.2869400372174</v>
      </c>
      <c r="R42" s="44">
        <f t="shared" si="13"/>
        <v>-2775.8988803544253</v>
      </c>
      <c r="S42" s="45">
        <f t="shared" si="14"/>
        <v>-3201.1010945543476</v>
      </c>
      <c r="T42" s="39"/>
      <c r="U42" s="39"/>
      <c r="V42" s="39"/>
    </row>
    <row r="43" spans="1:22" x14ac:dyDescent="0.4">
      <c r="A43" s="9">
        <v>29</v>
      </c>
      <c r="B43" s="5">
        <v>45350</v>
      </c>
      <c r="C43" s="46">
        <v>1</v>
      </c>
      <c r="D43" s="56">
        <v>0.16800000000000001</v>
      </c>
      <c r="E43" s="57">
        <v>-1</v>
      </c>
      <c r="F43" s="57">
        <v>-1</v>
      </c>
      <c r="G43" s="58">
        <v>-1</v>
      </c>
      <c r="H43" s="22">
        <f t="shared" si="9"/>
        <v>108320.99751463898</v>
      </c>
      <c r="I43" s="22">
        <f t="shared" si="10"/>
        <v>114391.07606270061</v>
      </c>
      <c r="J43" s="22">
        <f t="shared" si="10"/>
        <v>87061.441884182641</v>
      </c>
      <c r="K43" s="22">
        <f t="shared" si="11"/>
        <v>100397.20066220619</v>
      </c>
      <c r="L43" s="43">
        <f t="shared" si="15"/>
        <v>3233.3339224699207</v>
      </c>
      <c r="M43" s="44">
        <f t="shared" si="4"/>
        <v>3537.8683318361013</v>
      </c>
      <c r="N43" s="44">
        <f t="shared" si="16"/>
        <v>2692.6219139437926</v>
      </c>
      <c r="O43" s="45">
        <f t="shared" si="17"/>
        <v>3105.0680617177168</v>
      </c>
      <c r="P43" s="43">
        <f t="shared" si="1"/>
        <v>543.20009897494674</v>
      </c>
      <c r="Q43" s="44">
        <f t="shared" si="7"/>
        <v>-3537.8683318361013</v>
      </c>
      <c r="R43" s="44">
        <f t="shared" si="13"/>
        <v>-2692.6219139437926</v>
      </c>
      <c r="S43" s="45">
        <f t="shared" si="14"/>
        <v>-3105.0680617177168</v>
      </c>
      <c r="T43" s="39"/>
      <c r="U43" s="39"/>
      <c r="V43" s="39"/>
    </row>
    <row r="44" spans="1:22" x14ac:dyDescent="0.4">
      <c r="A44" s="9">
        <v>30</v>
      </c>
      <c r="B44" s="5">
        <v>45356</v>
      </c>
      <c r="C44" s="46">
        <v>2</v>
      </c>
      <c r="D44" s="56">
        <v>0.61799999999999999</v>
      </c>
      <c r="E44" s="57">
        <v>-1</v>
      </c>
      <c r="F44" s="57">
        <v>-1</v>
      </c>
      <c r="G44" s="58">
        <v>-1</v>
      </c>
      <c r="H44" s="22">
        <f t="shared" si="9"/>
        <v>110329.26880856039</v>
      </c>
      <c r="I44" s="22">
        <f t="shared" si="10"/>
        <v>110959.34378081959</v>
      </c>
      <c r="J44" s="22">
        <f t="shared" si="10"/>
        <v>84449.598627657164</v>
      </c>
      <c r="K44" s="22">
        <f t="shared" si="11"/>
        <v>97385.284642340004</v>
      </c>
      <c r="L44" s="43">
        <f t="shared" si="15"/>
        <v>3249.6299254391693</v>
      </c>
      <c r="M44" s="44">
        <f t="shared" si="4"/>
        <v>3431.732281881018</v>
      </c>
      <c r="N44" s="44">
        <f t="shared" si="16"/>
        <v>2611.8432565254793</v>
      </c>
      <c r="O44" s="45">
        <f t="shared" si="17"/>
        <v>3011.9160198661857</v>
      </c>
      <c r="P44" s="43">
        <f t="shared" si="1"/>
        <v>2008.2712939214066</v>
      </c>
      <c r="Q44" s="44">
        <f t="shared" si="7"/>
        <v>-3431.732281881018</v>
      </c>
      <c r="R44" s="44">
        <f t="shared" si="13"/>
        <v>-2611.8432565254793</v>
      </c>
      <c r="S44" s="45">
        <f t="shared" si="14"/>
        <v>-3011.9160198661857</v>
      </c>
      <c r="T44" s="39"/>
      <c r="U44" s="39"/>
      <c r="V44" s="39"/>
    </row>
    <row r="45" spans="1:22" x14ac:dyDescent="0.4">
      <c r="A45" s="9">
        <v>31</v>
      </c>
      <c r="B45" s="5">
        <v>45359</v>
      </c>
      <c r="C45" s="46">
        <v>2</v>
      </c>
      <c r="D45" s="56">
        <v>0.61799999999999999</v>
      </c>
      <c r="E45" s="57">
        <v>-1</v>
      </c>
      <c r="F45" s="57">
        <v>-1</v>
      </c>
      <c r="G45" s="58">
        <v>-1</v>
      </c>
      <c r="H45" s="22">
        <f t="shared" si="9"/>
        <v>112374.7734522711</v>
      </c>
      <c r="I45" s="22">
        <f t="shared" si="10"/>
        <v>107630.563467395</v>
      </c>
      <c r="J45" s="22">
        <f t="shared" si="10"/>
        <v>81916.110668827445</v>
      </c>
      <c r="K45" s="22">
        <f t="shared" si="11"/>
        <v>94463.726103069799</v>
      </c>
      <c r="L45" s="43">
        <f t="shared" si="15"/>
        <v>3309.8780642568113</v>
      </c>
      <c r="M45" s="44">
        <f t="shared" si="4"/>
        <v>3328.7803134245873</v>
      </c>
      <c r="N45" s="44">
        <f t="shared" si="16"/>
        <v>2533.4879588297149</v>
      </c>
      <c r="O45" s="45">
        <f t="shared" si="17"/>
        <v>2921.5585392702001</v>
      </c>
      <c r="P45" s="43">
        <f t="shared" si="1"/>
        <v>2045.5046437107094</v>
      </c>
      <c r="Q45" s="44">
        <f t="shared" si="7"/>
        <v>-3328.7803134245873</v>
      </c>
      <c r="R45" s="44">
        <f t="shared" si="13"/>
        <v>-2533.4879588297149</v>
      </c>
      <c r="S45" s="45">
        <f t="shared" si="14"/>
        <v>-2921.5585392702001</v>
      </c>
      <c r="T45" s="39"/>
      <c r="U45" s="39"/>
      <c r="V45" s="39"/>
    </row>
    <row r="46" spans="1:22" x14ac:dyDescent="0.4">
      <c r="A46" s="9">
        <v>32</v>
      </c>
      <c r="B46" s="5">
        <v>45365</v>
      </c>
      <c r="C46" s="46">
        <v>2</v>
      </c>
      <c r="D46" s="56">
        <v>-1</v>
      </c>
      <c r="E46" s="57">
        <v>-1</v>
      </c>
      <c r="F46" s="57">
        <v>-1</v>
      </c>
      <c r="G46" s="58">
        <v>-1</v>
      </c>
      <c r="H46" s="22">
        <f t="shared" si="9"/>
        <v>109003.53024870297</v>
      </c>
      <c r="I46" s="22">
        <f t="shared" si="10"/>
        <v>104401.64656337314</v>
      </c>
      <c r="J46" s="22">
        <f t="shared" si="10"/>
        <v>79458.627348762617</v>
      </c>
      <c r="K46" s="22">
        <f t="shared" si="11"/>
        <v>91629.814319977711</v>
      </c>
      <c r="L46" s="43">
        <f t="shared" si="15"/>
        <v>3371.2432035681327</v>
      </c>
      <c r="M46" s="44">
        <f t="shared" si="4"/>
        <v>3228.9169040218499</v>
      </c>
      <c r="N46" s="44">
        <f t="shared" si="16"/>
        <v>2457.4833200648231</v>
      </c>
      <c r="O46" s="45">
        <f t="shared" si="17"/>
        <v>2833.9117830920941</v>
      </c>
      <c r="P46" s="43">
        <f t="shared" si="1"/>
        <v>-3371.2432035681327</v>
      </c>
      <c r="Q46" s="44">
        <f t="shared" si="7"/>
        <v>-3228.9169040218499</v>
      </c>
      <c r="R46" s="44">
        <f t="shared" si="13"/>
        <v>-2457.4833200648231</v>
      </c>
      <c r="S46" s="45">
        <f t="shared" si="14"/>
        <v>-2833.9117830920941</v>
      </c>
      <c r="T46" s="39"/>
      <c r="U46" s="39"/>
      <c r="V46" s="39"/>
    </row>
    <row r="47" spans="1:22" x14ac:dyDescent="0.4">
      <c r="A47" s="9">
        <v>33</v>
      </c>
      <c r="B47" s="5">
        <v>45372</v>
      </c>
      <c r="C47" s="46">
        <v>1</v>
      </c>
      <c r="D47" s="56">
        <v>0.61799999999999999</v>
      </c>
      <c r="E47" s="59">
        <v>1.27</v>
      </c>
      <c r="F47" s="59">
        <v>1.5</v>
      </c>
      <c r="G47" s="79">
        <v>-1</v>
      </c>
      <c r="H47" s="22">
        <f t="shared" si="9"/>
        <v>111024.45569951393</v>
      </c>
      <c r="I47" s="22">
        <f t="shared" si="10"/>
        <v>108379.34929743766</v>
      </c>
      <c r="J47" s="22">
        <f t="shared" si="10"/>
        <v>83034.265579456929</v>
      </c>
      <c r="K47" s="22">
        <f t="shared" si="11"/>
        <v>88880.919890378384</v>
      </c>
      <c r="L47" s="43">
        <f t="shared" si="15"/>
        <v>3270.1059074610889</v>
      </c>
      <c r="M47" s="44">
        <f t="shared" si="4"/>
        <v>3132.0493969011941</v>
      </c>
      <c r="N47" s="44">
        <f t="shared" si="16"/>
        <v>2383.7588204628782</v>
      </c>
      <c r="O47" s="45">
        <f t="shared" si="17"/>
        <v>2748.894429599331</v>
      </c>
      <c r="P47" s="43">
        <f t="shared" ref="P47:P64" si="18">IF(D47="","",L47*D47)</f>
        <v>2020.925450810953</v>
      </c>
      <c r="Q47" s="44">
        <f t="shared" si="7"/>
        <v>3977.7027340645163</v>
      </c>
      <c r="R47" s="44">
        <f t="shared" si="13"/>
        <v>3575.6382306943174</v>
      </c>
      <c r="S47" s="45">
        <f t="shared" si="14"/>
        <v>-2748.894429599331</v>
      </c>
      <c r="T47" s="39"/>
      <c r="U47" s="39"/>
      <c r="V47" s="39"/>
    </row>
    <row r="48" spans="1:22" x14ac:dyDescent="0.4">
      <c r="A48" s="9">
        <v>34</v>
      </c>
      <c r="B48" s="5">
        <v>45384</v>
      </c>
      <c r="C48" s="46">
        <v>1</v>
      </c>
      <c r="D48" s="56">
        <v>0.61799999999999999</v>
      </c>
      <c r="E48" s="57">
        <v>-1</v>
      </c>
      <c r="F48" s="57">
        <v>-1</v>
      </c>
      <c r="G48" s="58">
        <v>-1</v>
      </c>
      <c r="H48" s="22">
        <f t="shared" si="9"/>
        <v>113082.84910818291</v>
      </c>
      <c r="I48" s="22">
        <f t="shared" si="10"/>
        <v>105127.96881851452</v>
      </c>
      <c r="J48" s="22">
        <f t="shared" si="10"/>
        <v>80543.237612073222</v>
      </c>
      <c r="K48" s="22">
        <f t="shared" si="11"/>
        <v>86214.492293667034</v>
      </c>
      <c r="L48" s="43">
        <f t="shared" si="15"/>
        <v>3330.7336709854176</v>
      </c>
      <c r="M48" s="44">
        <f t="shared" si="4"/>
        <v>3251.3804789231294</v>
      </c>
      <c r="N48" s="44">
        <f t="shared" si="16"/>
        <v>2491.0279673837076</v>
      </c>
      <c r="O48" s="45">
        <f t="shared" si="17"/>
        <v>2666.4275967113513</v>
      </c>
      <c r="P48" s="43">
        <f t="shared" si="18"/>
        <v>2058.3934086689878</v>
      </c>
      <c r="Q48" s="44">
        <f t="shared" si="7"/>
        <v>-3251.3804789231294</v>
      </c>
      <c r="R48" s="44">
        <f t="shared" si="13"/>
        <v>-2491.0279673837076</v>
      </c>
      <c r="S48" s="45">
        <f t="shared" si="14"/>
        <v>-2666.4275967113513</v>
      </c>
      <c r="T48" s="39"/>
      <c r="U48" s="39"/>
      <c r="V48" s="39"/>
    </row>
    <row r="49" spans="1:19" x14ac:dyDescent="0.4">
      <c r="A49" s="3">
        <v>35</v>
      </c>
      <c r="B49" s="5">
        <v>45401</v>
      </c>
      <c r="C49" s="46">
        <v>1</v>
      </c>
      <c r="D49" s="56">
        <v>0.61799999999999999</v>
      </c>
      <c r="E49" s="57">
        <v>1.27</v>
      </c>
      <c r="F49" s="57">
        <v>1.5</v>
      </c>
      <c r="G49" s="92">
        <v>2</v>
      </c>
      <c r="H49" s="22">
        <f t="shared" si="9"/>
        <v>115179.40513064862</v>
      </c>
      <c r="I49" s="22">
        <f t="shared" si="10"/>
        <v>109133.34443049993</v>
      </c>
      <c r="J49" s="22">
        <f t="shared" si="10"/>
        <v>84167.683304616512</v>
      </c>
      <c r="K49" s="22">
        <f t="shared" si="11"/>
        <v>91387.361831287053</v>
      </c>
      <c r="L49" s="43">
        <f t="shared" si="15"/>
        <v>3392.4854732454874</v>
      </c>
      <c r="M49" s="44">
        <f t="shared" si="4"/>
        <v>3153.8390645554355</v>
      </c>
      <c r="N49" s="44">
        <f t="shared" si="16"/>
        <v>2416.2971283621964</v>
      </c>
      <c r="O49" s="45">
        <f t="shared" si="17"/>
        <v>2586.4347688100111</v>
      </c>
      <c r="P49" s="43">
        <f t="shared" si="18"/>
        <v>2096.5560224657111</v>
      </c>
      <c r="Q49" s="44">
        <f t="shared" si="7"/>
        <v>4005.3756119854029</v>
      </c>
      <c r="R49" s="44">
        <f t="shared" si="13"/>
        <v>3624.4456925432946</v>
      </c>
      <c r="S49" s="45">
        <f t="shared" si="14"/>
        <v>5172.8695376200221</v>
      </c>
    </row>
    <row r="50" spans="1:19" x14ac:dyDescent="0.4">
      <c r="A50" s="9">
        <v>36</v>
      </c>
      <c r="B50" s="5">
        <v>45406</v>
      </c>
      <c r="C50" s="46">
        <v>2</v>
      </c>
      <c r="D50" s="56">
        <v>0.61799999999999999</v>
      </c>
      <c r="E50" s="57">
        <v>1.27</v>
      </c>
      <c r="F50" s="57">
        <v>1.5</v>
      </c>
      <c r="G50" s="92">
        <v>2</v>
      </c>
      <c r="H50" s="22">
        <f t="shared" si="9"/>
        <v>117314.83130177084</v>
      </c>
      <c r="I50" s="22">
        <f t="shared" si="10"/>
        <v>113291.32485330198</v>
      </c>
      <c r="J50" s="22">
        <f t="shared" si="10"/>
        <v>87955.229053324249</v>
      </c>
      <c r="K50" s="22">
        <f t="shared" si="11"/>
        <v>96870.603541164281</v>
      </c>
      <c r="L50" s="43">
        <f>IF(H49="","",H49*0.03)</f>
        <v>3455.3821539194587</v>
      </c>
      <c r="M50" s="44">
        <f t="shared" si="4"/>
        <v>3274.0003329149977</v>
      </c>
      <c r="N50" s="44">
        <f t="shared" si="16"/>
        <v>2525.0304991384951</v>
      </c>
      <c r="O50" s="45">
        <f t="shared" si="17"/>
        <v>2741.6208549386115</v>
      </c>
      <c r="P50" s="43">
        <f t="shared" si="18"/>
        <v>2135.4261711222252</v>
      </c>
      <c r="Q50" s="44">
        <f t="shared" si="7"/>
        <v>4157.9804228020475</v>
      </c>
      <c r="R50" s="44">
        <f t="shared" si="13"/>
        <v>3787.5457487077429</v>
      </c>
      <c r="S50" s="45">
        <f t="shared" si="14"/>
        <v>5483.241709877223</v>
      </c>
    </row>
    <row r="51" spans="1:19" x14ac:dyDescent="0.4">
      <c r="A51" s="9">
        <v>37</v>
      </c>
      <c r="B51" s="5"/>
      <c r="C51" s="46"/>
      <c r="D51" s="56"/>
      <c r="E51" s="57"/>
      <c r="F51" s="57"/>
      <c r="G51" s="58"/>
      <c r="H51" s="22" t="str">
        <f t="shared" si="9"/>
        <v/>
      </c>
      <c r="I51" s="22" t="str">
        <f t="shared" si="10"/>
        <v/>
      </c>
      <c r="J51" s="22" t="str">
        <f t="shared" si="10"/>
        <v/>
      </c>
      <c r="K51" s="22" t="str">
        <f t="shared" si="11"/>
        <v/>
      </c>
      <c r="L51" s="43">
        <f t="shared" si="15"/>
        <v>3519.4449390531249</v>
      </c>
      <c r="M51" s="44">
        <f t="shared" si="4"/>
        <v>3398.7397455990595</v>
      </c>
      <c r="N51" s="44">
        <f t="shared" si="16"/>
        <v>2638.6568715997273</v>
      </c>
      <c r="O51" s="45">
        <f t="shared" si="17"/>
        <v>2906.1181062349283</v>
      </c>
      <c r="P51" s="43" t="str">
        <f t="shared" si="18"/>
        <v/>
      </c>
      <c r="Q51" s="44" t="str">
        <f t="shared" si="7"/>
        <v/>
      </c>
      <c r="R51" s="44" t="str">
        <f t="shared" si="13"/>
        <v/>
      </c>
      <c r="S51" s="45" t="str">
        <f t="shared" si="14"/>
        <v/>
      </c>
    </row>
    <row r="52" spans="1:19" x14ac:dyDescent="0.4">
      <c r="A52" s="9">
        <v>38</v>
      </c>
      <c r="B52" s="5"/>
      <c r="C52" s="46"/>
      <c r="D52" s="56"/>
      <c r="E52" s="57"/>
      <c r="F52" s="57"/>
      <c r="G52" s="58"/>
      <c r="H52" s="22" t="str">
        <f t="shared" si="9"/>
        <v/>
      </c>
      <c r="I52" s="22" t="str">
        <f t="shared" si="10"/>
        <v/>
      </c>
      <c r="J52" s="22" t="str">
        <f t="shared" si="10"/>
        <v/>
      </c>
      <c r="K52" s="22" t="str">
        <f t="shared" si="11"/>
        <v/>
      </c>
      <c r="L52" s="43" t="str">
        <f t="shared" si="15"/>
        <v/>
      </c>
      <c r="M52" s="44" t="str">
        <f t="shared" si="4"/>
        <v/>
      </c>
      <c r="N52" s="44" t="str">
        <f t="shared" si="16"/>
        <v/>
      </c>
      <c r="O52" s="45" t="str">
        <f t="shared" si="17"/>
        <v/>
      </c>
      <c r="P52" s="43" t="str">
        <f t="shared" si="18"/>
        <v/>
      </c>
      <c r="Q52" s="44" t="str">
        <f t="shared" si="7"/>
        <v/>
      </c>
      <c r="R52" s="44" t="str">
        <f t="shared" si="13"/>
        <v/>
      </c>
      <c r="S52" s="45" t="str">
        <f t="shared" si="14"/>
        <v/>
      </c>
    </row>
    <row r="53" spans="1:19" x14ac:dyDescent="0.4">
      <c r="A53" s="9">
        <v>39</v>
      </c>
      <c r="B53" s="5"/>
      <c r="C53" s="46"/>
      <c r="D53" s="56"/>
      <c r="E53" s="57"/>
      <c r="F53" s="57"/>
      <c r="G53" s="58"/>
      <c r="H53" s="22" t="str">
        <f t="shared" si="9"/>
        <v/>
      </c>
      <c r="I53" s="22" t="str">
        <f t="shared" si="10"/>
        <v/>
      </c>
      <c r="J53" s="22" t="str">
        <f t="shared" si="10"/>
        <v/>
      </c>
      <c r="K53" s="22" t="str">
        <f t="shared" si="11"/>
        <v/>
      </c>
      <c r="L53" s="43" t="str">
        <f t="shared" si="15"/>
        <v/>
      </c>
      <c r="M53" s="44" t="str">
        <f t="shared" si="4"/>
        <v/>
      </c>
      <c r="N53" s="44" t="str">
        <f t="shared" si="16"/>
        <v/>
      </c>
      <c r="O53" s="45" t="str">
        <f t="shared" si="17"/>
        <v/>
      </c>
      <c r="P53" s="43" t="str">
        <f t="shared" si="18"/>
        <v/>
      </c>
      <c r="Q53" s="44" t="str">
        <f t="shared" si="7"/>
        <v/>
      </c>
      <c r="R53" s="44" t="str">
        <f t="shared" si="13"/>
        <v/>
      </c>
      <c r="S53" s="45" t="str">
        <f t="shared" si="14"/>
        <v/>
      </c>
    </row>
    <row r="54" spans="1:19" x14ac:dyDescent="0.4">
      <c r="A54" s="9">
        <v>40</v>
      </c>
      <c r="B54" s="5"/>
      <c r="C54" s="46"/>
      <c r="D54" s="56"/>
      <c r="E54" s="57"/>
      <c r="F54" s="57"/>
      <c r="G54" s="58"/>
      <c r="H54" s="22" t="str">
        <f t="shared" si="9"/>
        <v/>
      </c>
      <c r="I54" s="22" t="str">
        <f t="shared" si="10"/>
        <v/>
      </c>
      <c r="J54" s="22" t="str">
        <f t="shared" si="10"/>
        <v/>
      </c>
      <c r="K54" s="22" t="str">
        <f t="shared" si="11"/>
        <v/>
      </c>
      <c r="L54" s="43" t="str">
        <f t="shared" si="15"/>
        <v/>
      </c>
      <c r="M54" s="44" t="str">
        <f t="shared" si="4"/>
        <v/>
      </c>
      <c r="N54" s="44" t="str">
        <f t="shared" si="16"/>
        <v/>
      </c>
      <c r="O54" s="45" t="str">
        <f t="shared" si="17"/>
        <v/>
      </c>
      <c r="P54" s="43" t="str">
        <f t="shared" si="18"/>
        <v/>
      </c>
      <c r="Q54" s="44" t="str">
        <f t="shared" si="7"/>
        <v/>
      </c>
      <c r="R54" s="44" t="str">
        <f t="shared" si="13"/>
        <v/>
      </c>
      <c r="S54" s="45" t="str">
        <f t="shared" si="14"/>
        <v/>
      </c>
    </row>
    <row r="55" spans="1:19" x14ac:dyDescent="0.4">
      <c r="A55" s="9">
        <v>41</v>
      </c>
      <c r="B55" s="5"/>
      <c r="C55" s="46"/>
      <c r="D55" s="56"/>
      <c r="E55" s="57"/>
      <c r="F55" s="57"/>
      <c r="G55" s="58"/>
      <c r="H55" s="22" t="str">
        <f t="shared" si="9"/>
        <v/>
      </c>
      <c r="I55" s="22" t="str">
        <f t="shared" si="10"/>
        <v/>
      </c>
      <c r="J55" s="22" t="str">
        <f t="shared" si="10"/>
        <v/>
      </c>
      <c r="K55" s="22" t="str">
        <f t="shared" si="11"/>
        <v/>
      </c>
      <c r="L55" s="43" t="str">
        <f t="shared" si="15"/>
        <v/>
      </c>
      <c r="M55" s="44" t="str">
        <f t="shared" si="4"/>
        <v/>
      </c>
      <c r="N55" s="44" t="str">
        <f t="shared" si="16"/>
        <v/>
      </c>
      <c r="O55" s="45" t="str">
        <f t="shared" si="17"/>
        <v/>
      </c>
      <c r="P55" s="43" t="str">
        <f t="shared" si="18"/>
        <v/>
      </c>
      <c r="Q55" s="44" t="str">
        <f t="shared" si="7"/>
        <v/>
      </c>
      <c r="R55" s="44" t="str">
        <f t="shared" si="13"/>
        <v/>
      </c>
      <c r="S55" s="45" t="str">
        <f t="shared" si="14"/>
        <v/>
      </c>
    </row>
    <row r="56" spans="1:19" x14ac:dyDescent="0.4">
      <c r="A56" s="9">
        <v>42</v>
      </c>
      <c r="B56" s="5"/>
      <c r="C56" s="46"/>
      <c r="D56" s="56"/>
      <c r="E56" s="57"/>
      <c r="F56" s="57"/>
      <c r="G56" s="58"/>
      <c r="H56" s="22" t="str">
        <f t="shared" si="9"/>
        <v/>
      </c>
      <c r="I56" s="22" t="str">
        <f t="shared" si="10"/>
        <v/>
      </c>
      <c r="J56" s="22" t="str">
        <f t="shared" si="10"/>
        <v/>
      </c>
      <c r="K56" s="22" t="str">
        <f t="shared" si="11"/>
        <v/>
      </c>
      <c r="L56" s="43" t="str">
        <f t="shared" si="15"/>
        <v/>
      </c>
      <c r="M56" s="44" t="str">
        <f t="shared" si="4"/>
        <v/>
      </c>
      <c r="N56" s="44" t="str">
        <f t="shared" si="16"/>
        <v/>
      </c>
      <c r="O56" s="45" t="str">
        <f t="shared" si="17"/>
        <v/>
      </c>
      <c r="P56" s="43" t="str">
        <f t="shared" si="18"/>
        <v/>
      </c>
      <c r="Q56" s="44" t="str">
        <f t="shared" si="7"/>
        <v/>
      </c>
      <c r="R56" s="44" t="str">
        <f t="shared" si="13"/>
        <v/>
      </c>
      <c r="S56" s="45" t="str">
        <f t="shared" si="14"/>
        <v/>
      </c>
    </row>
    <row r="57" spans="1:19" x14ac:dyDescent="0.4">
      <c r="A57" s="9">
        <v>43</v>
      </c>
      <c r="B57" s="5"/>
      <c r="C57" s="46"/>
      <c r="D57" s="56"/>
      <c r="E57" s="57"/>
      <c r="F57" s="57"/>
      <c r="G57" s="79"/>
      <c r="H57" s="22" t="str">
        <f t="shared" si="9"/>
        <v/>
      </c>
      <c r="I57" s="22" t="str">
        <f t="shared" si="10"/>
        <v/>
      </c>
      <c r="J57" s="22" t="str">
        <f t="shared" si="10"/>
        <v/>
      </c>
      <c r="K57" s="22" t="str">
        <f t="shared" si="11"/>
        <v/>
      </c>
      <c r="L57" s="43" t="str">
        <f t="shared" si="15"/>
        <v/>
      </c>
      <c r="M57" s="44" t="str">
        <f t="shared" si="4"/>
        <v/>
      </c>
      <c r="N57" s="44" t="str">
        <f t="shared" si="16"/>
        <v/>
      </c>
      <c r="O57" s="45" t="str">
        <f t="shared" si="17"/>
        <v/>
      </c>
      <c r="P57" s="43" t="str">
        <f t="shared" si="18"/>
        <v/>
      </c>
      <c r="Q57" s="44" t="str">
        <f t="shared" si="7"/>
        <v/>
      </c>
      <c r="R57" s="44" t="str">
        <f t="shared" si="13"/>
        <v/>
      </c>
      <c r="S57" s="45" t="str">
        <f t="shared" si="14"/>
        <v/>
      </c>
    </row>
    <row r="58" spans="1:19" x14ac:dyDescent="0.4">
      <c r="A58" s="9">
        <v>44</v>
      </c>
      <c r="B58" s="5"/>
      <c r="C58" s="46"/>
      <c r="D58" s="56"/>
      <c r="E58" s="57"/>
      <c r="F58" s="57"/>
      <c r="G58" s="58"/>
      <c r="H58" s="22" t="str">
        <f t="shared" si="9"/>
        <v/>
      </c>
      <c r="I58" s="22" t="str">
        <f t="shared" si="10"/>
        <v/>
      </c>
      <c r="J58" s="22" t="str">
        <f t="shared" si="10"/>
        <v/>
      </c>
      <c r="K58" s="22" t="str">
        <f t="shared" si="11"/>
        <v/>
      </c>
      <c r="L58" s="43" t="str">
        <f t="shared" si="15"/>
        <v/>
      </c>
      <c r="M58" s="44" t="str">
        <f t="shared" si="4"/>
        <v/>
      </c>
      <c r="N58" s="44" t="str">
        <f t="shared" si="16"/>
        <v/>
      </c>
      <c r="O58" s="45" t="str">
        <f t="shared" si="17"/>
        <v/>
      </c>
      <c r="P58" s="43" t="str">
        <f t="shared" si="18"/>
        <v/>
      </c>
      <c r="Q58" s="44" t="str">
        <f t="shared" si="7"/>
        <v/>
      </c>
      <c r="R58" s="44" t="str">
        <f t="shared" si="13"/>
        <v/>
      </c>
      <c r="S58" s="45" t="str">
        <f t="shared" si="14"/>
        <v/>
      </c>
    </row>
    <row r="59" spans="1:19" x14ac:dyDescent="0.4">
      <c r="A59" s="9">
        <v>45</v>
      </c>
      <c r="B59" s="5"/>
      <c r="C59" s="46"/>
      <c r="D59" s="56"/>
      <c r="E59" s="57"/>
      <c r="F59" s="57"/>
      <c r="G59" s="58"/>
      <c r="H59" s="22" t="str">
        <f t="shared" si="9"/>
        <v/>
      </c>
      <c r="I59" s="22" t="str">
        <f t="shared" si="10"/>
        <v/>
      </c>
      <c r="J59" s="22" t="str">
        <f t="shared" si="10"/>
        <v/>
      </c>
      <c r="K59" s="22" t="str">
        <f t="shared" si="11"/>
        <v/>
      </c>
      <c r="L59" s="43" t="str">
        <f t="shared" si="15"/>
        <v/>
      </c>
      <c r="M59" s="44" t="str">
        <f t="shared" si="4"/>
        <v/>
      </c>
      <c r="N59" s="44" t="str">
        <f t="shared" si="16"/>
        <v/>
      </c>
      <c r="O59" s="45" t="str">
        <f t="shared" si="17"/>
        <v/>
      </c>
      <c r="P59" s="43" t="str">
        <f t="shared" si="18"/>
        <v/>
      </c>
      <c r="Q59" s="44" t="str">
        <f t="shared" si="7"/>
        <v/>
      </c>
      <c r="R59" s="44" t="str">
        <f t="shared" si="13"/>
        <v/>
      </c>
      <c r="S59" s="45" t="str">
        <f t="shared" si="14"/>
        <v/>
      </c>
    </row>
    <row r="60" spans="1:19" x14ac:dyDescent="0.4">
      <c r="A60" s="9">
        <v>46</v>
      </c>
      <c r="B60" s="5"/>
      <c r="C60" s="46"/>
      <c r="D60" s="56"/>
      <c r="E60" s="57"/>
      <c r="F60" s="57"/>
      <c r="G60" s="58"/>
      <c r="H60" s="22" t="str">
        <f t="shared" si="9"/>
        <v/>
      </c>
      <c r="I60" s="22" t="str">
        <f t="shared" si="10"/>
        <v/>
      </c>
      <c r="J60" s="22" t="str">
        <f t="shared" si="10"/>
        <v/>
      </c>
      <c r="K60" s="22" t="str">
        <f t="shared" si="11"/>
        <v/>
      </c>
      <c r="L60" s="43" t="str">
        <f t="shared" si="15"/>
        <v/>
      </c>
      <c r="M60" s="44" t="str">
        <f t="shared" si="4"/>
        <v/>
      </c>
      <c r="N60" s="44" t="str">
        <f t="shared" si="16"/>
        <v/>
      </c>
      <c r="O60" s="45" t="str">
        <f t="shared" si="17"/>
        <v/>
      </c>
      <c r="P60" s="43" t="str">
        <f t="shared" si="18"/>
        <v/>
      </c>
      <c r="Q60" s="44" t="str">
        <f t="shared" si="7"/>
        <v/>
      </c>
      <c r="R60" s="44" t="str">
        <f t="shared" si="13"/>
        <v/>
      </c>
      <c r="S60" s="45" t="str">
        <f t="shared" si="14"/>
        <v/>
      </c>
    </row>
    <row r="61" spans="1:19" x14ac:dyDescent="0.4">
      <c r="A61" s="9">
        <v>47</v>
      </c>
      <c r="B61" s="5"/>
      <c r="C61" s="46"/>
      <c r="D61" s="56"/>
      <c r="E61" s="57"/>
      <c r="F61" s="57"/>
      <c r="G61" s="58"/>
      <c r="H61" s="22" t="str">
        <f t="shared" si="9"/>
        <v/>
      </c>
      <c r="I61" s="22" t="str">
        <f t="shared" si="10"/>
        <v/>
      </c>
      <c r="J61" s="22" t="str">
        <f t="shared" si="10"/>
        <v/>
      </c>
      <c r="K61" s="22" t="str">
        <f t="shared" si="11"/>
        <v/>
      </c>
      <c r="L61" s="43" t="str">
        <f t="shared" si="15"/>
        <v/>
      </c>
      <c r="M61" s="44" t="str">
        <f t="shared" si="4"/>
        <v/>
      </c>
      <c r="N61" s="44" t="str">
        <f t="shared" si="16"/>
        <v/>
      </c>
      <c r="O61" s="45" t="str">
        <f t="shared" si="17"/>
        <v/>
      </c>
      <c r="P61" s="43" t="str">
        <f t="shared" si="18"/>
        <v/>
      </c>
      <c r="Q61" s="44" t="str">
        <f t="shared" si="7"/>
        <v/>
      </c>
      <c r="R61" s="44" t="str">
        <f t="shared" si="13"/>
        <v/>
      </c>
      <c r="S61" s="45" t="str">
        <f t="shared" si="14"/>
        <v/>
      </c>
    </row>
    <row r="62" spans="1:19" x14ac:dyDescent="0.4">
      <c r="A62" s="9">
        <v>48</v>
      </c>
      <c r="B62" s="5"/>
      <c r="C62" s="46"/>
      <c r="D62" s="56"/>
      <c r="E62" s="57"/>
      <c r="F62" s="57"/>
      <c r="G62" s="58"/>
      <c r="H62" s="22" t="str">
        <f t="shared" si="9"/>
        <v/>
      </c>
      <c r="I62" s="22" t="str">
        <f t="shared" si="10"/>
        <v/>
      </c>
      <c r="J62" s="22" t="str">
        <f t="shared" si="10"/>
        <v/>
      </c>
      <c r="K62" s="22" t="str">
        <f t="shared" si="11"/>
        <v/>
      </c>
      <c r="L62" s="43" t="str">
        <f t="shared" si="15"/>
        <v/>
      </c>
      <c r="M62" s="44" t="str">
        <f t="shared" si="4"/>
        <v/>
      </c>
      <c r="N62" s="44" t="str">
        <f t="shared" si="16"/>
        <v/>
      </c>
      <c r="O62" s="45" t="str">
        <f t="shared" si="17"/>
        <v/>
      </c>
      <c r="P62" s="43" t="str">
        <f t="shared" si="18"/>
        <v/>
      </c>
      <c r="Q62" s="44" t="str">
        <f t="shared" si="7"/>
        <v/>
      </c>
      <c r="R62" s="44" t="str">
        <f t="shared" si="13"/>
        <v/>
      </c>
      <c r="S62" s="45" t="str">
        <f t="shared" si="14"/>
        <v/>
      </c>
    </row>
    <row r="63" spans="1:19" x14ac:dyDescent="0.4">
      <c r="A63" s="9">
        <v>49</v>
      </c>
      <c r="B63" s="5"/>
      <c r="C63" s="46"/>
      <c r="D63" s="56"/>
      <c r="E63" s="57"/>
      <c r="F63" s="57"/>
      <c r="G63" s="58"/>
      <c r="H63" s="22" t="str">
        <f t="shared" si="9"/>
        <v/>
      </c>
      <c r="I63" s="22" t="str">
        <f t="shared" si="10"/>
        <v/>
      </c>
      <c r="J63" s="22" t="str">
        <f t="shared" si="10"/>
        <v/>
      </c>
      <c r="K63" s="22" t="str">
        <f t="shared" si="11"/>
        <v/>
      </c>
      <c r="L63" s="43" t="str">
        <f t="shared" si="15"/>
        <v/>
      </c>
      <c r="M63" s="44" t="str">
        <f t="shared" si="4"/>
        <v/>
      </c>
      <c r="N63" s="44" t="str">
        <f t="shared" si="16"/>
        <v/>
      </c>
      <c r="O63" s="45" t="str">
        <f t="shared" si="17"/>
        <v/>
      </c>
      <c r="P63" s="43" t="str">
        <f t="shared" si="18"/>
        <v/>
      </c>
      <c r="Q63" s="44" t="str">
        <f t="shared" si="7"/>
        <v/>
      </c>
      <c r="R63" s="44" t="str">
        <f t="shared" si="13"/>
        <v/>
      </c>
      <c r="S63" s="45" t="str">
        <f t="shared" si="14"/>
        <v/>
      </c>
    </row>
    <row r="64" spans="1:19" ht="19.5" thickBot="1" x14ac:dyDescent="0.45">
      <c r="A64" s="9">
        <v>50</v>
      </c>
      <c r="B64" s="6">
        <v>45416</v>
      </c>
      <c r="C64" s="50"/>
      <c r="D64" s="60"/>
      <c r="E64" s="61"/>
      <c r="F64" s="61"/>
      <c r="G64" s="62"/>
      <c r="H64" s="22" t="str">
        <f t="shared" si="9"/>
        <v/>
      </c>
      <c r="I64" s="22" t="str">
        <f t="shared" si="10"/>
        <v/>
      </c>
      <c r="J64" s="22" t="str">
        <f t="shared" si="10"/>
        <v/>
      </c>
      <c r="K64" s="22" t="str">
        <f t="shared" si="11"/>
        <v/>
      </c>
      <c r="L64" s="43" t="str">
        <f t="shared" si="15"/>
        <v/>
      </c>
      <c r="M64" s="44" t="str">
        <f t="shared" si="4"/>
        <v/>
      </c>
      <c r="N64" s="44" t="str">
        <f t="shared" si="16"/>
        <v/>
      </c>
      <c r="O64" s="45" t="str">
        <f t="shared" si="17"/>
        <v/>
      </c>
      <c r="P64" s="43" t="str">
        <f t="shared" si="18"/>
        <v/>
      </c>
      <c r="Q64" s="88" t="str">
        <f t="shared" si="7"/>
        <v/>
      </c>
      <c r="R64" s="44" t="str">
        <f t="shared" si="13"/>
        <v/>
      </c>
      <c r="S64" s="89" t="str">
        <f t="shared" si="14"/>
        <v/>
      </c>
    </row>
    <row r="65" spans="1:19" ht="19.5" thickBot="1" x14ac:dyDescent="0.45">
      <c r="A65" s="9"/>
      <c r="B65" s="102" t="s">
        <v>5</v>
      </c>
      <c r="C65" s="103"/>
      <c r="D65" s="7">
        <f>COUNTIF(D15:D64,0.618)</f>
        <v>25</v>
      </c>
      <c r="E65" s="7">
        <f>COUNTIF(E15:E64,1.27)</f>
        <v>18</v>
      </c>
      <c r="F65" s="7">
        <f>COUNTIF(F15:F64,1.5)</f>
        <v>13</v>
      </c>
      <c r="G65" s="8">
        <f>COUNTIF(G15:G64,2)</f>
        <v>12</v>
      </c>
      <c r="H65" s="69">
        <f>P65+H14</f>
        <v>117314.83130177078</v>
      </c>
      <c r="I65" s="69">
        <f>Q65+I14</f>
        <v>113291.32485330198</v>
      </c>
      <c r="J65" s="70">
        <f>R65+J14</f>
        <v>87955.229053324249</v>
      </c>
      <c r="K65" s="71">
        <f>S65+K14</f>
        <v>96870.603541164266</v>
      </c>
      <c r="L65" s="66" t="s">
        <v>28</v>
      </c>
      <c r="M65" s="85"/>
      <c r="N65" s="67">
        <f>B64-B15</f>
        <v>305</v>
      </c>
      <c r="O65" s="68" t="s">
        <v>29</v>
      </c>
      <c r="P65" s="80">
        <f>SUM(P15:P64)</f>
        <v>17314.831301770788</v>
      </c>
      <c r="Q65" s="81">
        <f>SUM(Q15:Q64)</f>
        <v>13291.324853301974</v>
      </c>
      <c r="R65" s="81">
        <f>SUM(R15:R64)</f>
        <v>-12044.770946675748</v>
      </c>
      <c r="S65" s="82">
        <f>SUM(S15:S64)</f>
        <v>-3129.3964588357385</v>
      </c>
    </row>
    <row r="66" spans="1:19" ht="19.5" thickBot="1" x14ac:dyDescent="0.45">
      <c r="A66" s="9"/>
      <c r="B66" s="96" t="s">
        <v>6</v>
      </c>
      <c r="C66" s="97"/>
      <c r="D66" s="7">
        <f>COUNTIF(D15:D64,-1)</f>
        <v>10</v>
      </c>
      <c r="E66" s="7">
        <f>COUNTIF(E15:E64,-1)</f>
        <v>18</v>
      </c>
      <c r="F66" s="7">
        <f>COUNTIF(F15:F64,-1)</f>
        <v>23</v>
      </c>
      <c r="G66" s="8">
        <f>COUNTIF(G15:G64,-1)</f>
        <v>24</v>
      </c>
      <c r="H66" s="94" t="s">
        <v>27</v>
      </c>
      <c r="I66" s="95"/>
      <c r="J66" s="95"/>
      <c r="K66" s="101"/>
      <c r="L66" s="94" t="s">
        <v>30</v>
      </c>
      <c r="M66" s="95"/>
      <c r="N66" s="95"/>
      <c r="O66" s="101"/>
      <c r="P66" s="9"/>
      <c r="Q66" s="3"/>
      <c r="R66" s="3"/>
      <c r="S66" s="4"/>
    </row>
    <row r="67" spans="1:19" ht="19.5" thickBot="1" x14ac:dyDescent="0.45">
      <c r="A67" s="9"/>
      <c r="B67" s="96" t="s">
        <v>31</v>
      </c>
      <c r="C67" s="97"/>
      <c r="D67" s="7">
        <f>COUNTIF(D15:D64,0)</f>
        <v>0</v>
      </c>
      <c r="E67" s="7">
        <f>COUNTIF(E15:E64,0)</f>
        <v>0</v>
      </c>
      <c r="F67" s="7">
        <f>COUNTIF(F15:F64,0)</f>
        <v>0</v>
      </c>
      <c r="G67" s="7">
        <f>COUNTIF(G15:G64,0)</f>
        <v>0</v>
      </c>
      <c r="H67" s="75">
        <f>H65/H14</f>
        <v>1.1731483130177078</v>
      </c>
      <c r="I67" s="75">
        <f>I65/I14</f>
        <v>1.1329132485330198</v>
      </c>
      <c r="J67" s="76">
        <f t="shared" ref="J67" si="19">J65/J14</f>
        <v>0.87955229053324246</v>
      </c>
      <c r="K67" s="77">
        <f>K65/K14</f>
        <v>0.96870603541164269</v>
      </c>
      <c r="L67" s="64">
        <f>(H67-100%)*30/N65</f>
        <v>1.703098160829913E-2</v>
      </c>
      <c r="M67" s="64">
        <f>(I67-100%)*30/N65</f>
        <v>1.3073434281936372E-2</v>
      </c>
      <c r="N67" s="64">
        <f>(J67-100%)*30/N65</f>
        <v>-1.184731568525484E-2</v>
      </c>
      <c r="O67" s="65">
        <f>(K67-100%)*30/N65</f>
        <v>-3.0780948775433426E-3</v>
      </c>
      <c r="P67" s="10"/>
      <c r="Q67" s="2"/>
      <c r="R67" s="2"/>
      <c r="S67" s="11"/>
    </row>
    <row r="68" spans="1:19" ht="19.5" thickBot="1" x14ac:dyDescent="0.45">
      <c r="A68" s="3"/>
      <c r="B68" s="94" t="s">
        <v>4</v>
      </c>
      <c r="C68" s="95"/>
      <c r="D68" s="78">
        <f t="shared" ref="D68:F68" si="20">D65/(D65+D66+D67)</f>
        <v>0.7142857142857143</v>
      </c>
      <c r="E68" s="73">
        <f t="shared" si="20"/>
        <v>0.5</v>
      </c>
      <c r="F68" s="73">
        <f t="shared" si="20"/>
        <v>0.3611111111111111</v>
      </c>
      <c r="G68" s="74">
        <f>G65/(G65+G66+G67)</f>
        <v>0.33333333333333331</v>
      </c>
    </row>
    <row r="70" spans="1:19" x14ac:dyDescent="0.4">
      <c r="D70" s="72"/>
      <c r="E70" s="72"/>
      <c r="F70" s="72"/>
      <c r="G70" s="72"/>
    </row>
  </sheetData>
  <mergeCells count="11">
    <mergeCell ref="B68:C68"/>
    <mergeCell ref="B67:C67"/>
    <mergeCell ref="L14:O14"/>
    <mergeCell ref="L12:O12"/>
    <mergeCell ref="P12:S12"/>
    <mergeCell ref="H12:K12"/>
    <mergeCell ref="P14:S14"/>
    <mergeCell ref="B65:C65"/>
    <mergeCell ref="B66:C66"/>
    <mergeCell ref="H66:K66"/>
    <mergeCell ref="L66:O66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6"/>
  <sheetViews>
    <sheetView topLeftCell="A89" zoomScale="80" zoomScaleNormal="80" workbookViewId="0">
      <selection activeCell="C130" sqref="C130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>
    <row r="1" spans="1:1" x14ac:dyDescent="0.4">
      <c r="A1" s="52">
        <v>1</v>
      </c>
    </row>
    <row r="44" spans="1:1" x14ac:dyDescent="0.4">
      <c r="A44" s="52">
        <v>2</v>
      </c>
    </row>
    <row r="86" spans="1:1" x14ac:dyDescent="0.4">
      <c r="A86" s="52">
        <v>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23</v>
      </c>
    </row>
    <row r="2" spans="1:10" x14ac:dyDescent="0.4">
      <c r="A2" s="104" t="s">
        <v>46</v>
      </c>
      <c r="B2" s="105"/>
      <c r="C2" s="105"/>
      <c r="D2" s="105"/>
      <c r="E2" s="105"/>
      <c r="F2" s="105"/>
      <c r="G2" s="105"/>
      <c r="H2" s="105"/>
      <c r="I2" s="105"/>
      <c r="J2" s="105"/>
    </row>
    <row r="3" spans="1:10" x14ac:dyDescent="0.4">
      <c r="A3" s="105"/>
      <c r="B3" s="105"/>
      <c r="C3" s="105"/>
      <c r="D3" s="105"/>
      <c r="E3" s="105"/>
      <c r="F3" s="105"/>
      <c r="G3" s="105"/>
      <c r="H3" s="105"/>
      <c r="I3" s="105"/>
      <c r="J3" s="105"/>
    </row>
    <row r="4" spans="1:10" x14ac:dyDescent="0.4">
      <c r="A4" s="105"/>
      <c r="B4" s="105"/>
      <c r="C4" s="105"/>
      <c r="D4" s="105"/>
      <c r="E4" s="105"/>
      <c r="F4" s="105"/>
      <c r="G4" s="105"/>
      <c r="H4" s="105"/>
      <c r="I4" s="105"/>
      <c r="J4" s="105"/>
    </row>
    <row r="5" spans="1:10" x14ac:dyDescent="0.4">
      <c r="A5" s="105"/>
      <c r="B5" s="105"/>
      <c r="C5" s="105"/>
      <c r="D5" s="105"/>
      <c r="E5" s="105"/>
      <c r="F5" s="105"/>
      <c r="G5" s="105"/>
      <c r="H5" s="105"/>
      <c r="I5" s="105"/>
      <c r="J5" s="105"/>
    </row>
    <row r="6" spans="1:10" x14ac:dyDescent="0.4">
      <c r="A6" s="105"/>
      <c r="B6" s="105"/>
      <c r="C6" s="105"/>
      <c r="D6" s="105"/>
      <c r="E6" s="105"/>
      <c r="F6" s="105"/>
      <c r="G6" s="105"/>
      <c r="H6" s="105"/>
      <c r="I6" s="105"/>
      <c r="J6" s="105"/>
    </row>
    <row r="7" spans="1:10" x14ac:dyDescent="0.4">
      <c r="A7" s="105"/>
      <c r="B7" s="105"/>
      <c r="C7" s="105"/>
      <c r="D7" s="105"/>
      <c r="E7" s="105"/>
      <c r="F7" s="105"/>
      <c r="G7" s="105"/>
      <c r="H7" s="105"/>
      <c r="I7" s="105"/>
      <c r="J7" s="105"/>
    </row>
    <row r="8" spans="1:10" x14ac:dyDescent="0.4">
      <c r="A8" s="105"/>
      <c r="B8" s="105"/>
      <c r="C8" s="105"/>
      <c r="D8" s="105"/>
      <c r="E8" s="105"/>
      <c r="F8" s="105"/>
      <c r="G8" s="105"/>
      <c r="H8" s="105"/>
      <c r="I8" s="105"/>
      <c r="J8" s="105"/>
    </row>
    <row r="9" spans="1:10" x14ac:dyDescent="0.4">
      <c r="A9" s="105"/>
      <c r="B9" s="105"/>
      <c r="C9" s="105"/>
      <c r="D9" s="105"/>
      <c r="E9" s="105"/>
      <c r="F9" s="105"/>
      <c r="G9" s="105"/>
      <c r="H9" s="105"/>
      <c r="I9" s="105"/>
      <c r="J9" s="105"/>
    </row>
    <row r="11" spans="1:10" x14ac:dyDescent="0.4">
      <c r="A11" s="51" t="s">
        <v>24</v>
      </c>
    </row>
    <row r="12" spans="1:10" x14ac:dyDescent="0.4">
      <c r="A12" s="106"/>
      <c r="B12" s="107"/>
      <c r="C12" s="107"/>
      <c r="D12" s="107"/>
      <c r="E12" s="107"/>
      <c r="F12" s="107"/>
      <c r="G12" s="107"/>
      <c r="H12" s="107"/>
      <c r="I12" s="107"/>
      <c r="J12" s="107"/>
    </row>
    <row r="13" spans="1:10" x14ac:dyDescent="0.4">
      <c r="A13" s="107"/>
      <c r="B13" s="107"/>
      <c r="C13" s="107"/>
      <c r="D13" s="107"/>
      <c r="E13" s="107"/>
      <c r="F13" s="107"/>
      <c r="G13" s="107"/>
      <c r="H13" s="107"/>
      <c r="I13" s="107"/>
      <c r="J13" s="107"/>
    </row>
    <row r="14" spans="1:10" x14ac:dyDescent="0.4">
      <c r="A14" s="107"/>
      <c r="B14" s="107"/>
      <c r="C14" s="107"/>
      <c r="D14" s="107"/>
      <c r="E14" s="107"/>
      <c r="F14" s="107"/>
      <c r="G14" s="107"/>
      <c r="H14" s="107"/>
      <c r="I14" s="107"/>
      <c r="J14" s="107"/>
    </row>
    <row r="15" spans="1:10" x14ac:dyDescent="0.4">
      <c r="A15" s="107"/>
      <c r="B15" s="107"/>
      <c r="C15" s="107"/>
      <c r="D15" s="107"/>
      <c r="E15" s="107"/>
      <c r="F15" s="107"/>
      <c r="G15" s="107"/>
      <c r="H15" s="107"/>
      <c r="I15" s="107"/>
      <c r="J15" s="107"/>
    </row>
    <row r="16" spans="1:10" x14ac:dyDescent="0.4">
      <c r="A16" s="107"/>
      <c r="B16" s="107"/>
      <c r="C16" s="107"/>
      <c r="D16" s="107"/>
      <c r="E16" s="107"/>
      <c r="F16" s="107"/>
      <c r="G16" s="107"/>
      <c r="H16" s="107"/>
      <c r="I16" s="107"/>
      <c r="J16" s="107"/>
    </row>
    <row r="17" spans="1:10" x14ac:dyDescent="0.4">
      <c r="A17" s="107"/>
      <c r="B17" s="107"/>
      <c r="C17" s="107"/>
      <c r="D17" s="107"/>
      <c r="E17" s="107"/>
      <c r="F17" s="107"/>
      <c r="G17" s="107"/>
      <c r="H17" s="107"/>
      <c r="I17" s="107"/>
      <c r="J17" s="107"/>
    </row>
    <row r="18" spans="1:10" x14ac:dyDescent="0.4">
      <c r="A18" s="107"/>
      <c r="B18" s="107"/>
      <c r="C18" s="107"/>
      <c r="D18" s="107"/>
      <c r="E18" s="107"/>
      <c r="F18" s="107"/>
      <c r="G18" s="107"/>
      <c r="H18" s="107"/>
      <c r="I18" s="107"/>
      <c r="J18" s="107"/>
    </row>
    <row r="19" spans="1:10" x14ac:dyDescent="0.4">
      <c r="A19" s="107"/>
      <c r="B19" s="107"/>
      <c r="C19" s="107"/>
      <c r="D19" s="107"/>
      <c r="E19" s="107"/>
      <c r="F19" s="107"/>
      <c r="G19" s="107"/>
      <c r="H19" s="107"/>
      <c r="I19" s="107"/>
      <c r="J19" s="107"/>
    </row>
    <row r="21" spans="1:10" x14ac:dyDescent="0.4">
      <c r="A21" s="51" t="s">
        <v>25</v>
      </c>
    </row>
    <row r="22" spans="1:10" x14ac:dyDescent="0.4">
      <c r="A22" s="106"/>
      <c r="B22" s="106"/>
      <c r="C22" s="106"/>
      <c r="D22" s="106"/>
      <c r="E22" s="106"/>
      <c r="F22" s="106"/>
      <c r="G22" s="106"/>
      <c r="H22" s="106"/>
      <c r="I22" s="106"/>
      <c r="J22" s="106"/>
    </row>
    <row r="23" spans="1:10" x14ac:dyDescent="0.4">
      <c r="A23" s="106"/>
      <c r="B23" s="106"/>
      <c r="C23" s="106"/>
      <c r="D23" s="106"/>
      <c r="E23" s="106"/>
      <c r="F23" s="106"/>
      <c r="G23" s="106"/>
      <c r="H23" s="106"/>
      <c r="I23" s="106"/>
      <c r="J23" s="106"/>
    </row>
    <row r="24" spans="1:10" x14ac:dyDescent="0.4">
      <c r="A24" s="106"/>
      <c r="B24" s="106"/>
      <c r="C24" s="106"/>
      <c r="D24" s="106"/>
      <c r="E24" s="106"/>
      <c r="F24" s="106"/>
      <c r="G24" s="106"/>
      <c r="H24" s="106"/>
      <c r="I24" s="106"/>
      <c r="J24" s="106"/>
    </row>
    <row r="25" spans="1:10" x14ac:dyDescent="0.4">
      <c r="A25" s="106"/>
      <c r="B25" s="106"/>
      <c r="C25" s="106"/>
      <c r="D25" s="106"/>
      <c r="E25" s="106"/>
      <c r="F25" s="106"/>
      <c r="G25" s="106"/>
      <c r="H25" s="106"/>
      <c r="I25" s="106"/>
      <c r="J25" s="106"/>
    </row>
    <row r="26" spans="1:10" x14ac:dyDescent="0.4">
      <c r="A26" s="106"/>
      <c r="B26" s="106"/>
      <c r="C26" s="106"/>
      <c r="D26" s="106"/>
      <c r="E26" s="106"/>
      <c r="F26" s="106"/>
      <c r="G26" s="106"/>
      <c r="H26" s="106"/>
      <c r="I26" s="106"/>
      <c r="J26" s="106"/>
    </row>
    <row r="27" spans="1:10" x14ac:dyDescent="0.4">
      <c r="A27" s="106"/>
      <c r="B27" s="106"/>
      <c r="C27" s="106"/>
      <c r="D27" s="106"/>
      <c r="E27" s="106"/>
      <c r="F27" s="106"/>
      <c r="G27" s="106"/>
      <c r="H27" s="106"/>
      <c r="I27" s="106"/>
      <c r="J27" s="106"/>
    </row>
    <row r="28" spans="1:10" x14ac:dyDescent="0.4">
      <c r="A28" s="106"/>
      <c r="B28" s="106"/>
      <c r="C28" s="106"/>
      <c r="D28" s="106"/>
      <c r="E28" s="106"/>
      <c r="F28" s="106"/>
      <c r="G28" s="106"/>
      <c r="H28" s="106"/>
      <c r="I28" s="106"/>
      <c r="J28" s="106"/>
    </row>
    <row r="29" spans="1:10" x14ac:dyDescent="0.4">
      <c r="A29" s="106"/>
      <c r="B29" s="106"/>
      <c r="C29" s="106"/>
      <c r="D29" s="106"/>
      <c r="E29" s="106"/>
      <c r="F29" s="106"/>
      <c r="G29" s="106"/>
      <c r="H29" s="106"/>
      <c r="I29" s="106"/>
      <c r="J29" s="10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D16" sqref="D16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39</v>
      </c>
      <c r="B4" s="37" t="s">
        <v>40</v>
      </c>
      <c r="C4" s="37"/>
      <c r="D4" s="38">
        <v>45347</v>
      </c>
      <c r="E4" s="37"/>
      <c r="F4" s="38">
        <v>45351</v>
      </c>
      <c r="G4" s="37"/>
      <c r="H4" s="38">
        <v>45355</v>
      </c>
    </row>
    <row r="5" spans="1:8" x14ac:dyDescent="0.4">
      <c r="A5" s="37" t="s">
        <v>38</v>
      </c>
      <c r="B5" s="37" t="s">
        <v>41</v>
      </c>
      <c r="C5" s="37"/>
      <c r="D5" s="38">
        <v>45362</v>
      </c>
      <c r="E5" s="37"/>
      <c r="F5" s="38">
        <v>45361</v>
      </c>
      <c r="G5" s="37"/>
      <c r="H5" s="38">
        <v>45358</v>
      </c>
    </row>
    <row r="6" spans="1:8" x14ac:dyDescent="0.4">
      <c r="A6" s="37" t="s">
        <v>42</v>
      </c>
      <c r="B6" s="37" t="s">
        <v>43</v>
      </c>
      <c r="C6" s="37"/>
      <c r="D6" s="38">
        <v>45364</v>
      </c>
      <c r="E6" s="37"/>
      <c r="F6" s="38">
        <v>45364</v>
      </c>
      <c r="G6" s="37"/>
      <c r="H6" s="38">
        <v>45365</v>
      </c>
    </row>
    <row r="7" spans="1:8" x14ac:dyDescent="0.4">
      <c r="A7" s="37" t="s">
        <v>42</v>
      </c>
      <c r="B7" s="37" t="s">
        <v>44</v>
      </c>
      <c r="C7" s="37"/>
      <c r="D7" s="38">
        <v>45371</v>
      </c>
      <c r="E7" s="37"/>
      <c r="F7" s="38">
        <v>45372</v>
      </c>
      <c r="G7" s="37"/>
      <c r="H7" s="38">
        <v>45375</v>
      </c>
    </row>
    <row r="8" spans="1:8" x14ac:dyDescent="0.4">
      <c r="A8" s="37" t="s">
        <v>45</v>
      </c>
      <c r="B8" s="37" t="s">
        <v>40</v>
      </c>
      <c r="C8" s="37"/>
      <c r="D8" s="38">
        <v>45378</v>
      </c>
      <c r="E8" s="37"/>
      <c r="F8" s="38">
        <v>45390</v>
      </c>
      <c r="G8" s="37"/>
      <c r="H8" s="38">
        <v>45394</v>
      </c>
    </row>
    <row r="9" spans="1:8" x14ac:dyDescent="0.4">
      <c r="A9" s="37" t="s">
        <v>37</v>
      </c>
      <c r="B9" s="37" t="s">
        <v>47</v>
      </c>
      <c r="C9" s="37"/>
      <c r="D9" s="38"/>
      <c r="E9" s="37"/>
      <c r="F9" s="38"/>
      <c r="G9" s="37"/>
      <c r="H9" s="38">
        <v>45416</v>
      </c>
    </row>
    <row r="10" spans="1:8" x14ac:dyDescent="0.4">
      <c r="A10" s="37"/>
      <c r="B10" s="37"/>
      <c r="C10" s="37"/>
      <c r="D10" s="38"/>
      <c r="E10" s="37"/>
      <c r="F10" s="38"/>
      <c r="G10" s="37"/>
      <c r="H10" s="38"/>
    </row>
    <row r="11" spans="1:8" x14ac:dyDescent="0.4">
      <c r="A11" s="37"/>
      <c r="B11" s="37"/>
      <c r="C11" s="37"/>
      <c r="D11" s="38"/>
      <c r="E11" s="37"/>
      <c r="F11" s="38"/>
      <c r="G11" s="37"/>
      <c r="H11" s="38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2024-05-04T12:25:00Z</dcterms:modified>
</cp:coreProperties>
</file>