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24" documentId="8_{EA3188AE-32CE-41CA-AAFF-B0B09BFEACE2}" xr6:coauthVersionLast="47" xr6:coauthVersionMax="47" xr10:uidLastSave="{8A6FB3E0-3C6F-4F33-8454-AA59171F37C8}"/>
  <bookViews>
    <workbookView xWindow="-120" yWindow="-120" windowWidth="29040" windowHeight="1572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<sst xmlns="http://schemas.openxmlformats.org/spreadsheetml/2006/main" count="52" uniqueCount="41">
  <si>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</si>
  <si>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</si>
  <si>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</si>
  <si>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</si>
  <si>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</si>
  <si>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</si>
  <si>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</si>
  <si>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</si>
  <si>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</si>
  <si>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</si>
  <si>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</si>
  <si>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</si>
  <si>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</si>
  <si>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</si>
  <si>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</si>
  <si>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</si>
  <si>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</si>
  <si>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</si>
  <si>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</si>
  <si>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</si>
  <si>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</si>
  <si>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</si>
  <si>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</si>
  <si>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</si>
  <si>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</si>
  <si>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</si>
  <si>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</si>
  <si>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</si>
  <si>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</si>
  <si>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</si>
  <si>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</si>
  <si>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</si>
  <si>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</si>
  <si>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</si>
  <si>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</si>
  <si>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</si>
  <si>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</si>
  <si>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10MA・20MAの両方の上側にキャンドルがあれば買い方向、下側なら売り方向。
MAにヒゲが触れたPB出現でエントリー待ち、PB高値or安値ブレイクでエントリー。</t>
    <phoneticPr fontId="1"/>
  </si>
  <si>
    <t>box相場ではそもそもエントリーしてはダメか？</t>
    <rPh sb="3" eb="5">
      <t>ソウバ</t>
    </rPh>
    <phoneticPr fontId="1"/>
  </si>
  <si>
    <t>損切りラインはどこ？</t>
    <rPh sb="0" eb="2">
      <t>ソンギ</t>
    </rPh>
    <phoneticPr fontId="1"/>
  </si>
  <si>
    <t>フィボナッチの引き方が上下逆になっているでしょうか？</t>
    <rPh sb="7" eb="8">
      <t>ヒ</t>
    </rPh>
    <rPh sb="9" eb="10">
      <t>カタ</t>
    </rPh>
    <rPh sb="11" eb="13">
      <t>ジョウゲ</t>
    </rPh>
    <rPh sb="13" eb="14">
      <t>ギャク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</si>
</sst>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78" fontId="0" fillId="0" borderId="0" xfId="0" applyNumberFormat="1" applyAlignment="1">
      <alignment horizontal="center" vertical="center" wrapText="1"/>
    </xf>
    <xf numFmtId="0" fontId="12" fillId="0" borderId="0" xfId="0" applyFont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25</xdr:col>
      <xdr:colOff>554661</xdr:colOff>
      <xdr:row>38</xdr:row>
      <xdr:rowOff>167657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10D0D9D6-4CDA-8D12-2A30-B59B53A7F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842286" cy="69542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C9" activePane="bottomRight" state="frozen"/>
      <selection pane="topRight" activeCell="B1" sqref="B1"/>
      <selection pane="bottomLeft" activeCell="A9" sqref="A9"/>
      <selection pane="bottomRight" activeCell="P12" sqref="P12"/>
    </sheetView>
  </sheetViews>
  <sheetFormatPr defaultRowHeight="18.75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>
      <c r="A1" s="1" t="s">
        <v>7</v>
      </c>
      <c r="C1" t="s">
        <v>9</v>
      </c>
    </row>
    <row r="2" spans="1:18">
      <c r="A2" s="1" t="s">
        <v>8</v>
      </c>
      <c r="C2" t="s">
        <v>23</v>
      </c>
    </row>
    <row r="3" spans="1:18">
      <c r="A3" s="1" t="s">
        <v>11</v>
      </c>
      <c r="C3" s="27">
        <v>100000</v>
      </c>
    </row>
    <row r="4" spans="1:18" ht="42.75" customHeight="1">
      <c r="A4" s="1" t="s">
        <v>12</v>
      </c>
      <c r="C4" s="92" t="s">
        <v>37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8" ht="19.5" thickBot="1">
      <c r="A5" s="1" t="s">
        <v>13</v>
      </c>
      <c r="C5" s="27" t="s">
        <v>35</v>
      </c>
    </row>
    <row r="6" spans="1:18" ht="19.5" thickBot="1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>
      <c r="A8" s="26" t="s">
        <v>10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>
      <c r="A9" s="7">
        <v>1</v>
      </c>
      <c r="B9" s="21">
        <v>45594</v>
      </c>
      <c r="C9" s="47">
        <v>2</v>
      </c>
      <c r="D9" s="51">
        <v>-1</v>
      </c>
      <c r="E9" s="52">
        <v>-1</v>
      </c>
      <c r="F9" s="53">
        <v>-1</v>
      </c>
      <c r="G9" s="20">
        <f>IF(D9="","",G8+M9)</f>
        <v>97000</v>
      </c>
      <c r="H9" s="20">
        <f t="shared" ref="H9" si="0">IF(E9="","",H8+N9)</f>
        <v>97000</v>
      </c>
      <c r="I9" s="20">
        <f t="shared" ref="I9" si="1">IF(F9="","",I8+O9)</f>
        <v>97000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-3000</v>
      </c>
      <c r="N9" s="39">
        <f>IF(E9="","",K9*E9)</f>
        <v>-3000</v>
      </c>
      <c r="O9" s="40">
        <f>IF(F9="","",L9*F9)</f>
        <v>-3000</v>
      </c>
      <c r="P9" s="20" t="s">
        <v>38</v>
      </c>
      <c r="Q9" s="20"/>
      <c r="R9" s="20"/>
    </row>
    <row r="10" spans="1:18">
      <c r="A10" s="7">
        <v>2</v>
      </c>
      <c r="B10" s="4">
        <v>45600</v>
      </c>
      <c r="C10" s="44">
        <v>1</v>
      </c>
      <c r="D10" s="54">
        <v>1.27</v>
      </c>
      <c r="E10" s="93">
        <v>1.5</v>
      </c>
      <c r="F10" s="56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94090</v>
      </c>
      <c r="J10" s="41">
        <f t="shared" ref="J10:J12" si="5">IF(G9="","",G9*0.03)</f>
        <v>2910</v>
      </c>
      <c r="K10" s="42">
        <f t="shared" ref="K10:K12" si="6">IF(H9="","",H9*0.03)</f>
        <v>2910</v>
      </c>
      <c r="L10" s="43">
        <f t="shared" ref="L10:L12" si="7">IF(I9="","",I9*0.03)</f>
        <v>2910</v>
      </c>
      <c r="M10" s="41">
        <f t="shared" ref="M10:M12" si="8">IF(D10="","",J10*D10)</f>
        <v>3695.7000000000003</v>
      </c>
      <c r="N10" s="42">
        <f t="shared" ref="N10:N12" si="9">IF(E10="","",K10*E10)</f>
        <v>4365</v>
      </c>
      <c r="O10" s="43">
        <f t="shared" ref="O10:O12" si="10">IF(F10="","",L10*F10)</f>
        <v>-2910</v>
      </c>
      <c r="P10" s="20" t="s">
        <v>39</v>
      </c>
      <c r="Q10" s="20"/>
      <c r="R10" s="20"/>
    </row>
    <row r="11" spans="1:18">
      <c r="A11" s="7">
        <v>3</v>
      </c>
      <c r="B11" s="4"/>
      <c r="C11" s="44"/>
      <c r="D11" s="54"/>
      <c r="E11" s="55"/>
      <c r="F11" s="74"/>
      <c r="G11" s="20" t="str">
        <f t="shared" si="2"/>
        <v/>
      </c>
      <c r="H11" s="20" t="str">
        <f t="shared" si="3"/>
        <v/>
      </c>
      <c r="I11" s="20" t="str">
        <f t="shared" si="4"/>
        <v/>
      </c>
      <c r="J11" s="41">
        <f t="shared" si="5"/>
        <v>3020.8709999999996</v>
      </c>
      <c r="K11" s="42">
        <f t="shared" si="6"/>
        <v>3040.95</v>
      </c>
      <c r="L11" s="43">
        <f t="shared" si="7"/>
        <v>2822.7</v>
      </c>
      <c r="M11" s="41" t="str">
        <f t="shared" si="8"/>
        <v/>
      </c>
      <c r="N11" s="42" t="str">
        <f t="shared" si="9"/>
        <v/>
      </c>
      <c r="O11" s="43" t="str">
        <f t="shared" si="10"/>
        <v/>
      </c>
      <c r="P11" s="20" t="s">
        <v>40</v>
      </c>
      <c r="Q11" s="20"/>
      <c r="R11" s="20"/>
    </row>
    <row r="12" spans="1:18">
      <c r="A12" s="7">
        <v>4</v>
      </c>
      <c r="B12" s="4"/>
      <c r="C12" s="44"/>
      <c r="D12" s="54"/>
      <c r="E12" s="55"/>
      <c r="F12" s="56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 t="str">
        <f t="shared" si="5"/>
        <v/>
      </c>
      <c r="K12" s="42" t="str">
        <f t="shared" si="6"/>
        <v/>
      </c>
      <c r="L12" s="43" t="str">
        <f t="shared" si="7"/>
        <v/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>
      <c r="A13" s="7">
        <v>5</v>
      </c>
      <c r="B13" s="4"/>
      <c r="C13" s="44"/>
      <c r="D13" s="54"/>
      <c r="E13" s="55"/>
      <c r="F13" s="74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>
      <c r="A59" s="7"/>
      <c r="B59" s="86" t="s">
        <v>5</v>
      </c>
      <c r="C59" s="87"/>
      <c r="D59" s="1">
        <f>COUNTIF(D9:D58,1.27)</f>
        <v>1</v>
      </c>
      <c r="E59" s="1">
        <f>COUNTIF(E9:E58,1.5)</f>
        <v>1</v>
      </c>
      <c r="F59" s="6">
        <f>COUNTIF(F9:F58,2)</f>
        <v>0</v>
      </c>
      <c r="G59" s="66">
        <f>M59+G8</f>
        <v>100695.7</v>
      </c>
      <c r="H59" s="18">
        <f>N59+H8</f>
        <v>101365</v>
      </c>
      <c r="I59" s="19">
        <f>O59+I8</f>
        <v>94090</v>
      </c>
      <c r="J59" s="63" t="s">
        <v>32</v>
      </c>
      <c r="K59" s="64">
        <f>B58-B9</f>
        <v>-45594</v>
      </c>
      <c r="L59" s="65" t="s">
        <v>33</v>
      </c>
      <c r="M59" s="75">
        <f>SUM(M9:M58)</f>
        <v>695.70000000000027</v>
      </c>
      <c r="N59" s="76">
        <f>SUM(N9:N58)</f>
        <v>1365</v>
      </c>
      <c r="O59" s="77">
        <f>SUM(O9:O58)</f>
        <v>-5910</v>
      </c>
    </row>
    <row r="60" spans="1:15" ht="19.5" thickBot="1">
      <c r="A60" s="7"/>
      <c r="B60" s="80" t="s">
        <v>6</v>
      </c>
      <c r="C60" s="81"/>
      <c r="D60" s="1">
        <f>COUNTIF(D9:D58,-1)</f>
        <v>1</v>
      </c>
      <c r="E60" s="1">
        <f>COUNTIF(E9:E58,-1)</f>
        <v>1</v>
      </c>
      <c r="F60" s="6">
        <f>COUNTIF(F9:F58,-1)</f>
        <v>2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1.0069569999999999</v>
      </c>
      <c r="H61" s="71">
        <f t="shared" ref="H61" si="21">H59/H8</f>
        <v>1.0136499999999999</v>
      </c>
      <c r="I61" s="72">
        <f>I59/I8</f>
        <v>0.94089999999999996</v>
      </c>
      <c r="J61" s="61">
        <f>(G61-100%)*30/K59</f>
        <v>-4.5775759968416109E-6</v>
      </c>
      <c r="K61" s="61">
        <f>(H61-100%)*30/K59</f>
        <v>-8.9814449269640351E-6</v>
      </c>
      <c r="L61" s="62">
        <f>(I61-100%)*30/K59</f>
        <v>3.8886695617844481E-5</v>
      </c>
      <c r="M61" s="8"/>
      <c r="N61" s="2"/>
      <c r="O61" s="9"/>
    </row>
    <row r="62" spans="1:15" ht="19.5" thickBot="1">
      <c r="B62" s="78" t="s">
        <v>4</v>
      </c>
      <c r="C62" s="79"/>
      <c r="D62" s="73">
        <f t="shared" ref="D62:E62" si="22">D59/(D59+D60+D61)</f>
        <v>0.5</v>
      </c>
      <c r="E62" s="68">
        <f t="shared" si="22"/>
        <v>0.5</v>
      </c>
      <c r="F62" s="69">
        <f>F59/(F59+F60+F61)</f>
        <v>0</v>
      </c>
    </row>
    <row r="64" spans="1:15">
      <c r="D64" s="67"/>
      <c r="E64" s="67"/>
      <c r="F64" s="67"/>
    </row>
  </sheetData>
  <mergeCells count="12">
    <mergeCell ref="C4:O4"/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/>
  </sheetViews>
  <sheetFormatPr defaultColWidth="8.125" defaultRowHeight="14.25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/>
  <cols>
    <col min="1" max="16384" width="8.125" style="49"/>
  </cols>
  <sheetData>
    <row r="1" spans="1:10">
      <c r="A1" s="49" t="s">
        <v>27</v>
      </c>
    </row>
    <row r="2" spans="1:10">
      <c r="A2" s="88"/>
      <c r="B2" s="89"/>
      <c r="C2" s="89"/>
      <c r="D2" s="89"/>
      <c r="E2" s="89"/>
      <c r="F2" s="89"/>
      <c r="G2" s="89"/>
      <c r="H2" s="89"/>
      <c r="I2" s="89"/>
      <c r="J2" s="89"/>
    </row>
    <row r="3" spans="1:10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>
      <c r="A11" s="49" t="s">
        <v>28</v>
      </c>
    </row>
    <row r="12" spans="1:10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>
      <c r="A21" s="49" t="s">
        <v>29</v>
      </c>
    </row>
    <row r="22" spans="1:10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28" t="s">
        <v>14</v>
      </c>
      <c r="B1" s="29"/>
      <c r="C1" s="30"/>
      <c r="D1" s="31"/>
      <c r="E1" s="30"/>
      <c r="F1" s="31"/>
      <c r="G1" s="30"/>
      <c r="H1" s="31"/>
    </row>
    <row r="2" spans="1:8">
      <c r="A2" s="32"/>
      <c r="B2" s="30"/>
      <c r="C2" s="30"/>
      <c r="D2" s="31"/>
      <c r="E2" s="30"/>
      <c r="F2" s="31"/>
      <c r="G2" s="30"/>
      <c r="H2" s="31"/>
    </row>
    <row r="3" spans="1:8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>
      <c r="A5" s="35" t="s">
        <v>21</v>
      </c>
      <c r="B5" s="35"/>
      <c r="C5" s="35"/>
      <c r="D5" s="36"/>
      <c r="E5" s="35"/>
      <c r="F5" s="37"/>
      <c r="G5" s="35"/>
      <c r="H5" s="37"/>
    </row>
    <row r="6" spans="1:8">
      <c r="A6" s="35" t="s">
        <v>21</v>
      </c>
      <c r="B6" s="35"/>
      <c r="C6" s="35"/>
      <c r="D6" s="37"/>
      <c r="E6" s="35"/>
      <c r="F6" s="37"/>
      <c r="G6" s="35"/>
      <c r="H6" s="37"/>
    </row>
    <row r="7" spans="1:8">
      <c r="A7" s="35" t="s">
        <v>21</v>
      </c>
      <c r="B7" s="35"/>
      <c r="C7" s="35"/>
      <c r="D7" s="37"/>
      <c r="E7" s="35"/>
      <c r="F7" s="37"/>
      <c r="G7" s="35"/>
      <c r="H7" s="37"/>
    </row>
    <row r="8" spans="1:8">
      <c r="A8" s="35" t="s">
        <v>21</v>
      </c>
      <c r="B8" s="35"/>
      <c r="C8" s="35"/>
      <c r="D8" s="37"/>
      <c r="E8" s="35"/>
      <c r="F8" s="37"/>
      <c r="G8" s="35"/>
      <c r="H8" s="37"/>
    </row>
    <row r="9" spans="1:8">
      <c r="A9" s="35" t="s">
        <v>21</v>
      </c>
      <c r="B9" s="35"/>
      <c r="C9" s="35"/>
      <c r="D9" s="37"/>
      <c r="E9" s="35"/>
      <c r="F9" s="37"/>
      <c r="G9" s="35"/>
      <c r="H9" s="37"/>
    </row>
    <row r="10" spans="1:8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2024-11-11T12:55:51Z</dcterms:modified>
</cp:coreProperties>
</file>