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137" documentId="8_{5238DBF3-B476-4930-9A4C-C963F9053AC7}" xr6:coauthVersionLast="47" xr6:coauthVersionMax="47" xr10:uidLastSave="{BD0E1E35-41A7-45D9-A3FE-FC3546D6ACA7}"/>
  <bookViews>
    <workbookView xWindow="-120" yWindow="-120" windowWidth="29040" windowHeight="15720" activeTab="2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B11" i="1"/>
  <c r="B10" i="1"/>
  <c r="B9" i="1"/>
  <c r="K59" i="1" s="1"/>
  <c r="O25" i="7"/>
  <c r="I25" i="7"/>
  <c r="H25" i="7"/>
  <c r="M25" i="7" s="1"/>
  <c r="N25" i="7" s="1"/>
  <c r="F25" i="7"/>
  <c r="G25" i="7" s="1"/>
  <c r="I24" i="7"/>
  <c r="H24" i="7"/>
  <c r="O24" i="7" s="1"/>
  <c r="F24" i="7"/>
  <c r="G24" i="7" s="1"/>
  <c r="O23" i="7"/>
  <c r="I23" i="7"/>
  <c r="H23" i="7"/>
  <c r="M23" i="7" s="1"/>
  <c r="N23" i="7" s="1"/>
  <c r="F23" i="7"/>
  <c r="G23" i="7" s="1"/>
  <c r="I22" i="7"/>
  <c r="H22" i="7"/>
  <c r="O22" i="7" s="1"/>
  <c r="F22" i="7"/>
  <c r="G22" i="7" s="1"/>
  <c r="O21" i="7"/>
  <c r="R21" i="7" s="1"/>
  <c r="I21" i="7"/>
  <c r="H21" i="7"/>
  <c r="M21" i="7" s="1"/>
  <c r="N21" i="7" s="1"/>
  <c r="F21" i="7"/>
  <c r="G21" i="7" s="1"/>
  <c r="I20" i="7"/>
  <c r="H20" i="7"/>
  <c r="O20" i="7" s="1"/>
  <c r="F20" i="7"/>
  <c r="G20" i="7" s="1"/>
  <c r="O19" i="7"/>
  <c r="I19" i="7"/>
  <c r="H19" i="7"/>
  <c r="M19" i="7" s="1"/>
  <c r="N19" i="7" s="1"/>
  <c r="F19" i="7"/>
  <c r="G19" i="7" s="1"/>
  <c r="I18" i="7"/>
  <c r="H18" i="7"/>
  <c r="O18" i="7" s="1"/>
  <c r="F18" i="7"/>
  <c r="G18" i="7" s="1"/>
  <c r="O17" i="7"/>
  <c r="I17" i="7"/>
  <c r="H17" i="7"/>
  <c r="M17" i="7" s="1"/>
  <c r="N17" i="7" s="1"/>
  <c r="F17" i="7"/>
  <c r="G17" i="7" s="1"/>
  <c r="I16" i="7"/>
  <c r="H16" i="7"/>
  <c r="O16" i="7" s="1"/>
  <c r="F16" i="7"/>
  <c r="G16" i="7" s="1"/>
  <c r="O15" i="7"/>
  <c r="R15" i="7" s="1"/>
  <c r="I15" i="7"/>
  <c r="H15" i="7"/>
  <c r="M15" i="7" s="1"/>
  <c r="N15" i="7" s="1"/>
  <c r="F15" i="7"/>
  <c r="G15" i="7" s="1"/>
  <c r="I14" i="7"/>
  <c r="H14" i="7"/>
  <c r="O14" i="7" s="1"/>
  <c r="F14" i="7"/>
  <c r="G14" i="7" s="1"/>
  <c r="O13" i="7"/>
  <c r="I13" i="7"/>
  <c r="H13" i="7"/>
  <c r="M13" i="7" s="1"/>
  <c r="N13" i="7" s="1"/>
  <c r="F13" i="7"/>
  <c r="G13" i="7" s="1"/>
  <c r="I12" i="7"/>
  <c r="H12" i="7"/>
  <c r="O12" i="7" s="1"/>
  <c r="F12" i="7"/>
  <c r="G12" i="7" s="1"/>
  <c r="O11" i="7"/>
  <c r="I11" i="7"/>
  <c r="H11" i="7"/>
  <c r="M11" i="7" s="1"/>
  <c r="N11" i="7" s="1"/>
  <c r="F11" i="7"/>
  <c r="G11" i="7" s="1"/>
  <c r="I10" i="7"/>
  <c r="H10" i="7"/>
  <c r="O10" i="7" s="1"/>
  <c r="F10" i="7"/>
  <c r="G10" i="7" s="1"/>
  <c r="I9" i="7"/>
  <c r="H9" i="7"/>
  <c r="M9" i="7" s="1"/>
  <c r="F9" i="7"/>
  <c r="G9" i="7" s="1"/>
  <c r="I8" i="7"/>
  <c r="H8" i="7"/>
  <c r="O8" i="7" s="1"/>
  <c r="F8" i="7"/>
  <c r="G8" i="7" s="1"/>
  <c r="I7" i="7"/>
  <c r="H7" i="7"/>
  <c r="M7" i="7" s="1"/>
  <c r="F7" i="7"/>
  <c r="G7" i="7" s="1"/>
  <c r="I6" i="7"/>
  <c r="H6" i="7"/>
  <c r="O6" i="7" s="1"/>
  <c r="F6" i="7"/>
  <c r="G6" i="7" s="1"/>
  <c r="I5" i="7"/>
  <c r="H5" i="7"/>
  <c r="M5" i="7" s="1"/>
  <c r="F5" i="7"/>
  <c r="G5" i="7" s="1"/>
  <c r="I4" i="7"/>
  <c r="H4" i="7"/>
  <c r="O4" i="7" s="1"/>
  <c r="F4" i="7"/>
  <c r="G4" i="7" s="1"/>
  <c r="I3" i="7"/>
  <c r="H3" i="7"/>
  <c r="M3" i="7" s="1"/>
  <c r="F3" i="7"/>
  <c r="G3" i="7" s="1"/>
  <c r="F61" i="1"/>
  <c r="E61" i="1"/>
  <c r="D61" i="1"/>
  <c r="F60" i="1"/>
  <c r="E60" i="1"/>
  <c r="D60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K45" i="1" s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L33" i="1"/>
  <c r="I33" i="1"/>
  <c r="L34" i="1" s="1"/>
  <c r="H33" i="1"/>
  <c r="K34" i="1" s="1"/>
  <c r="G33" i="1"/>
  <c r="J34" i="1" s="1"/>
  <c r="O32" i="1"/>
  <c r="N32" i="1"/>
  <c r="M32" i="1"/>
  <c r="I32" i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K27" i="1" s="1"/>
  <c r="G26" i="1"/>
  <c r="J27" i="1" s="1"/>
  <c r="O25" i="1"/>
  <c r="N25" i="1"/>
  <c r="M25" i="1"/>
  <c r="I25" i="1"/>
  <c r="L26" i="1" s="1"/>
  <c r="H25" i="1"/>
  <c r="K26" i="1" s="1"/>
  <c r="G25" i="1"/>
  <c r="J26" i="1" s="1"/>
  <c r="O24" i="1"/>
  <c r="N24" i="1"/>
  <c r="M24" i="1"/>
  <c r="I24" i="1"/>
  <c r="L25" i="1" s="1"/>
  <c r="H24" i="1"/>
  <c r="K25" i="1" s="1"/>
  <c r="G24" i="1"/>
  <c r="J25" i="1" s="1"/>
  <c r="O23" i="1"/>
  <c r="N23" i="1"/>
  <c r="M23" i="1"/>
  <c r="I23" i="1"/>
  <c r="L24" i="1" s="1"/>
  <c r="H23" i="1"/>
  <c r="K24" i="1" s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I19" i="1"/>
  <c r="L20" i="1" s="1"/>
  <c r="H19" i="1"/>
  <c r="K20" i="1" s="1"/>
  <c r="G19" i="1"/>
  <c r="J20" i="1" s="1"/>
  <c r="O18" i="1"/>
  <c r="N18" i="1"/>
  <c r="M18" i="1"/>
  <c r="I18" i="1"/>
  <c r="L19" i="1" s="1"/>
  <c r="H18" i="1"/>
  <c r="K19" i="1" s="1"/>
  <c r="G18" i="1"/>
  <c r="J19" i="1" s="1"/>
  <c r="O17" i="1"/>
  <c r="N17" i="1"/>
  <c r="M17" i="1"/>
  <c r="I17" i="1"/>
  <c r="L18" i="1" s="1"/>
  <c r="H17" i="1"/>
  <c r="K18" i="1" s="1"/>
  <c r="G17" i="1"/>
  <c r="J18" i="1" s="1"/>
  <c r="O16" i="1"/>
  <c r="N16" i="1"/>
  <c r="M16" i="1"/>
  <c r="I16" i="1"/>
  <c r="L17" i="1" s="1"/>
  <c r="H16" i="1"/>
  <c r="K17" i="1" s="1"/>
  <c r="G16" i="1"/>
  <c r="J17" i="1" s="1"/>
  <c r="L9" i="1"/>
  <c r="O9" i="1" s="1"/>
  <c r="K9" i="1"/>
  <c r="N9" i="1" s="1"/>
  <c r="J9" i="1"/>
  <c r="M9" i="1" s="1"/>
  <c r="I8" i="1"/>
  <c r="H8" i="1"/>
  <c r="G8" i="1"/>
  <c r="O9" i="7" l="1"/>
  <c r="N9" i="7" s="1"/>
  <c r="O7" i="7"/>
  <c r="R7" i="7" s="1"/>
  <c r="O5" i="7"/>
  <c r="N5" i="7" s="1"/>
  <c r="D62" i="1"/>
  <c r="F62" i="1"/>
  <c r="E62" i="1"/>
  <c r="O3" i="7"/>
  <c r="N3" i="7" s="1"/>
  <c r="R17" i="7"/>
  <c r="R23" i="7"/>
  <c r="R10" i="7"/>
  <c r="R13" i="7"/>
  <c r="R19" i="7"/>
  <c r="R12" i="7"/>
  <c r="R11" i="7"/>
  <c r="R25" i="7"/>
  <c r="M4" i="7"/>
  <c r="N4" i="7" s="1"/>
  <c r="M6" i="7"/>
  <c r="N6" i="7" s="1"/>
  <c r="M8" i="7"/>
  <c r="N8" i="7" s="1"/>
  <c r="M10" i="7"/>
  <c r="N10" i="7" s="1"/>
  <c r="M12" i="7"/>
  <c r="N12" i="7" s="1"/>
  <c r="M14" i="7"/>
  <c r="N14" i="7" s="1"/>
  <c r="M16" i="7"/>
  <c r="N16" i="7" s="1"/>
  <c r="M18" i="7"/>
  <c r="N18" i="7" s="1"/>
  <c r="M20" i="7"/>
  <c r="N20" i="7" s="1"/>
  <c r="M22" i="7"/>
  <c r="N22" i="7" s="1"/>
  <c r="M24" i="7"/>
  <c r="N24" i="7" s="1"/>
  <c r="I9" i="1"/>
  <c r="H9" i="1"/>
  <c r="G9" i="1"/>
  <c r="R9" i="7" l="1"/>
  <c r="N7" i="7"/>
  <c r="R6" i="7"/>
  <c r="R5" i="7"/>
  <c r="R3" i="7"/>
  <c r="R18" i="7"/>
  <c r="R24" i="7"/>
  <c r="R4" i="7"/>
  <c r="R16" i="7"/>
  <c r="R22" i="7"/>
  <c r="R8" i="7"/>
  <c r="R14" i="7"/>
  <c r="R20" i="7"/>
  <c r="J10" i="1"/>
  <c r="M10" i="1" s="1"/>
  <c r="G10" i="1" s="1"/>
  <c r="K10" i="1"/>
  <c r="N10" i="1" s="1"/>
  <c r="H10" i="1" s="1"/>
  <c r="L10" i="1"/>
  <c r="O10" i="1" s="1"/>
  <c r="I10" i="1" s="1"/>
  <c r="L11" i="1" l="1"/>
  <c r="O11" i="1" s="1"/>
  <c r="I11" i="1" s="1"/>
  <c r="K11" i="1"/>
  <c r="N11" i="1" s="1"/>
  <c r="H11" i="1" s="1"/>
  <c r="J11" i="1"/>
  <c r="M11" i="1" s="1"/>
  <c r="G11" i="1" s="1"/>
  <c r="J12" i="1" l="1"/>
  <c r="M12" i="1" s="1"/>
  <c r="K12" i="1"/>
  <c r="N12" i="1" s="1"/>
  <c r="H12" i="1" s="1"/>
  <c r="L12" i="1"/>
  <c r="O12" i="1" s="1"/>
  <c r="K13" i="1" l="1"/>
  <c r="N13" i="1" s="1"/>
  <c r="H13" i="1"/>
  <c r="I12" i="1"/>
  <c r="G12" i="1"/>
  <c r="J13" i="1" l="1"/>
  <c r="M13" i="1" s="1"/>
  <c r="G13" i="1" s="1"/>
  <c r="L13" i="1"/>
  <c r="O13" i="1" s="1"/>
  <c r="I13" i="1" s="1"/>
  <c r="K14" i="1"/>
  <c r="N14" i="1" s="1"/>
  <c r="H14" i="1" s="1"/>
  <c r="K15" i="1" l="1"/>
  <c r="N15" i="1" s="1"/>
  <c r="N59" i="1" s="1"/>
  <c r="H59" i="1" s="1"/>
  <c r="H61" i="1" s="1"/>
  <c r="K61" i="1" s="1"/>
  <c r="L14" i="1"/>
  <c r="O14" i="1" s="1"/>
  <c r="I14" i="1"/>
  <c r="J14" i="1"/>
  <c r="M14" i="1" s="1"/>
  <c r="G14" i="1" s="1"/>
  <c r="H15" i="1" l="1"/>
  <c r="K16" i="1" s="1"/>
  <c r="J15" i="1"/>
  <c r="M15" i="1" s="1"/>
  <c r="M59" i="1" s="1"/>
  <c r="G59" i="1" s="1"/>
  <c r="G61" i="1" s="1"/>
  <c r="J61" i="1" s="1"/>
  <c r="L15" i="1"/>
  <c r="O15" i="1" s="1"/>
  <c r="O59" i="1" s="1"/>
  <c r="I59" i="1" s="1"/>
  <c r="I61" i="1" s="1"/>
  <c r="L61" i="1" s="1"/>
  <c r="G15" i="1" l="1"/>
  <c r="J16" i="1" s="1"/>
  <c r="I15" i="1"/>
  <c r="L16" i="1" s="1"/>
</calcChain>
</file>

<file path=xl/sharedStrings.xml><?xml version="1.0" encoding="utf-8"?>
<sst xmlns="http://schemas.openxmlformats.org/spreadsheetml/2006/main" count="90" uniqueCount="69">
  <si>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</si>
  <si>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</si>
  <si>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</si>
  <si>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</si>
  <si>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</si>
  <si>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</si>
  <si>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</si>
  <si>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</si>
  <si>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</si>
  <si>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</si>
  <si>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</si>
  <si>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</si>
  <si>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</si>
  <si>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</si>
  <si>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</si>
  <si>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</si>
  <si>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</si>
  <si>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</si>
  <si>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</si>
  <si>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</si>
  <si>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</si>
  <si>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</si>
  <si>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</si>
  <si>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</si>
  <si>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</si>
  <si>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</si>
  <si>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</si>
  <si>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</si>
  <si>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</si>
  <si>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</si>
  <si>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</si>
  <si>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</si>
  <si>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</si>
  <si>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</si>
  <si>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</si>
  <si>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Open</t>
    <phoneticPr fontId="1"/>
  </si>
  <si>
    <t>Close</t>
    <phoneticPr fontId="1"/>
  </si>
  <si>
    <t>Center</t>
    <phoneticPr fontId="1"/>
  </si>
  <si>
    <t>実体幅</t>
    <rPh sb="0" eb="3">
      <t>ジッタイハバ</t>
    </rPh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</si>
  <si>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</si>
  <si>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</si>
  <si>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</si>
  <si>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</si>
  <si>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</si>
  <si>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</si>
  <si>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</si>
  <si>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</si>
  <si>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H1</t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</si>
  <si>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</si>
  <si>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</si>
  <si>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</si>
  <si>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</si>
  <si>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USDJPY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</si>
  <si>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</si>
  <si>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</si>
  <si>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1➡下が長</t>
    <rPh sb="2" eb="3">
      <t>シタ</t>
    </rPh>
    <rPh sb="4" eb="5">
      <t>チョウ</t>
    </rPh>
    <phoneticPr fontId="1"/>
  </si>
  <si>
    <t>上＞＜下</t>
    <rPh sb="0" eb="1">
      <t>ウエ</t>
    </rPh>
    <rPh sb="3" eb="4">
      <t>シタ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</si>
  <si>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</si>
  <si>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</si>
  <si>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10MA</t>
    <phoneticPr fontId="1"/>
  </si>
  <si>
    <t>20MA</t>
    <phoneticPr fontId="1"/>
  </si>
  <si>
    <t>#</t>
    <phoneticPr fontId="1"/>
  </si>
  <si>
    <t>Date / Time</t>
    <phoneticPr fontId="1"/>
  </si>
  <si>
    <t>NG</t>
    <phoneticPr fontId="1"/>
  </si>
  <si>
    <t>OK</t>
    <phoneticPr fontId="1"/>
  </si>
  <si>
    <t>CA条件</t>
    <rPh sb="2" eb="4">
      <t>ジョウケン</t>
    </rPh>
    <phoneticPr fontId="1"/>
  </si>
  <si>
    <t>CA</t>
    <phoneticPr fontId="1"/>
  </si>
  <si>
    <t>ウリで下値をブレイクした</t>
    <rPh sb="3" eb="5">
      <t>シタネ</t>
    </rPh>
    <phoneticPr fontId="1"/>
  </si>
  <si>
    <t>10MAと20MAがクロスしてから、10MAが乖離していく過程でPBルールが成立すると、その後勝てる確率が高いように思われますが…ゴールデンクロスの後にPB見たら買い、デッドクロスの後にPB出たらウリが勝率を高める傾向は無いでしょうか…</t>
    <rPh sb="23" eb="25">
      <t>カイリ</t>
    </rPh>
    <rPh sb="29" eb="31">
      <t>カテイ</t>
    </rPh>
    <rPh sb="38" eb="40">
      <t>セイリツ</t>
    </rPh>
    <rPh sb="46" eb="47">
      <t>ゴ</t>
    </rPh>
    <rPh sb="47" eb="48">
      <t>カ</t>
    </rPh>
    <rPh sb="50" eb="52">
      <t>カクリツ</t>
    </rPh>
    <rPh sb="53" eb="54">
      <t>タカ</t>
    </rPh>
    <rPh sb="58" eb="59">
      <t>オモ</t>
    </rPh>
    <rPh sb="74" eb="75">
      <t>アト</t>
    </rPh>
    <rPh sb="78" eb="79">
      <t>ミ</t>
    </rPh>
    <rPh sb="81" eb="82">
      <t>カ</t>
    </rPh>
    <rPh sb="91" eb="92">
      <t>アト</t>
    </rPh>
    <rPh sb="95" eb="96">
      <t>デ</t>
    </rPh>
    <rPh sb="101" eb="103">
      <t>ショウリツ</t>
    </rPh>
    <rPh sb="104" eb="105">
      <t>タカ</t>
    </rPh>
    <rPh sb="107" eb="109">
      <t>ケイコウ</t>
    </rPh>
    <rPh sb="110" eb="111">
      <t>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</si>
</sst>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yyyy/m/d\ h:mm;@"/>
    <numFmt numFmtId="180" formatCode="#,##0.00000_);[Red]\(#,##0.00000\)"/>
    <numFmt numFmtId="181" formatCode="0_);[Red]\(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13" xfId="0" applyNumberFormat="1" applyFon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0" xfId="0" applyNumberFormat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7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8" fontId="2" fillId="0" borderId="13" xfId="3" applyNumberFormat="1" applyFont="1" applyBorder="1">
      <alignment vertical="center"/>
    </xf>
    <xf numFmtId="178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6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4" fillId="0" borderId="0" xfId="0" applyFont="1" applyAlignment="1">
      <alignment horizontal="center" vertical="center"/>
    </xf>
    <xf numFmtId="180" fontId="14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76" fontId="14" fillId="4" borderId="0" xfId="0" applyNumberFormat="1" applyFont="1" applyFill="1" applyAlignment="1">
      <alignment horizontal="center" vertical="center"/>
    </xf>
    <xf numFmtId="179" fontId="14" fillId="0" borderId="0" xfId="0" applyNumberFormat="1" applyFont="1">
      <alignment vertical="center"/>
    </xf>
    <xf numFmtId="181" fontId="14" fillId="0" borderId="0" xfId="0" applyNumberFormat="1" applyFont="1">
      <alignment vertical="center"/>
    </xf>
    <xf numFmtId="180" fontId="14" fillId="0" borderId="0" xfId="0" applyNumberFormat="1" applyFont="1">
      <alignment vertical="center"/>
    </xf>
    <xf numFmtId="176" fontId="14" fillId="5" borderId="0" xfId="0" applyNumberFormat="1" applyFont="1" applyFill="1" applyAlignment="1">
      <alignment horizontal="center" vertical="center"/>
    </xf>
    <xf numFmtId="179" fontId="0" fillId="0" borderId="0" xfId="0" applyNumberFormat="1">
      <alignment vertical="center"/>
    </xf>
    <xf numFmtId="179" fontId="2" fillId="0" borderId="10" xfId="0" applyNumberFormat="1" applyFont="1" applyBorder="1">
      <alignment vertical="center"/>
    </xf>
    <xf numFmtId="179" fontId="2" fillId="0" borderId="11" xfId="0" applyNumberFormat="1" applyFont="1" applyBorder="1">
      <alignment vertical="center"/>
    </xf>
    <xf numFmtId="179" fontId="0" fillId="0" borderId="2" xfId="0" applyNumberFormat="1" applyBorder="1">
      <alignment vertical="center"/>
    </xf>
    <xf numFmtId="179" fontId="0" fillId="0" borderId="10" xfId="0" applyNumberFormat="1" applyBorder="1">
      <alignment vertical="center"/>
    </xf>
    <xf numFmtId="179" fontId="0" fillId="0" borderId="12" xfId="0" applyNumberFormat="1" applyBorder="1">
      <alignment vertical="center"/>
    </xf>
    <xf numFmtId="179" fontId="0" fillId="0" borderId="11" xfId="0" applyNumberFormat="1" applyBorder="1">
      <alignment vertical="center"/>
    </xf>
    <xf numFmtId="180" fontId="14" fillId="6" borderId="0" xfId="0" applyNumberFormat="1" applyFont="1" applyFill="1" applyAlignment="1">
      <alignment horizontal="center" vertical="center"/>
    </xf>
    <xf numFmtId="180" fontId="14" fillId="6" borderId="0" xfId="0" applyNumberFormat="1" applyFont="1" applyFill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80" fontId="14" fillId="0" borderId="0" xfId="0" applyNumberFormat="1" applyFont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63500</xdr:colOff>
      <xdr:row>0</xdr:row>
      <xdr:rowOff>116417</xdr:rowOff>
    </xdr:from>
    <xdr:to>
      <xdr:col>25</xdr:col>
      <xdr:colOff>529778</xdr:colOff>
      <xdr:row>46</xdr:row>
      <xdr:rowOff>179484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72929EB-6A5D-17E7-E25F-EC15D9C37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116417"/>
          <a:ext cx="15886195" cy="8339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16" sqref="D16"/>
    </sheetView>
  </sheetViews>
  <sheetFormatPr defaultRowHeight="18.75" x14ac:dyDescent="0.4"/>
  <cols>
    <col min="1" max="1" width="4.875" customWidth="1"/>
    <col min="2" max="2" width="17.5" style="82" bestFit="1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52</v>
      </c>
    </row>
    <row r="2" spans="1:18" x14ac:dyDescent="0.4">
      <c r="A2" s="1" t="s">
        <v>8</v>
      </c>
      <c r="C2" t="s">
        <v>47</v>
      </c>
    </row>
    <row r="3" spans="1:18" x14ac:dyDescent="0.4">
      <c r="A3" s="1" t="s">
        <v>10</v>
      </c>
      <c r="C3" s="23">
        <v>100000</v>
      </c>
    </row>
    <row r="4" spans="1:18" x14ac:dyDescent="0.4">
      <c r="A4" s="1" t="s">
        <v>11</v>
      </c>
      <c r="C4" s="23" t="s">
        <v>13</v>
      </c>
    </row>
    <row r="5" spans="1:18" ht="19.5" thickBot="1" x14ac:dyDescent="0.45">
      <c r="A5" s="1" t="s">
        <v>12</v>
      </c>
      <c r="C5" s="23" t="s">
        <v>53</v>
      </c>
    </row>
    <row r="6" spans="1:18" ht="19.5" thickBot="1" x14ac:dyDescent="0.45">
      <c r="A6" s="18" t="s">
        <v>0</v>
      </c>
      <c r="B6" s="83" t="s">
        <v>1</v>
      </c>
      <c r="C6" s="18" t="s">
        <v>1</v>
      </c>
      <c r="D6" s="41" t="s">
        <v>25</v>
      </c>
      <c r="E6" s="19"/>
      <c r="F6" s="20"/>
      <c r="G6" s="91" t="s">
        <v>3</v>
      </c>
      <c r="H6" s="92"/>
      <c r="I6" s="98"/>
      <c r="J6" s="91" t="s">
        <v>23</v>
      </c>
      <c r="K6" s="92"/>
      <c r="L6" s="98"/>
      <c r="M6" s="91" t="s">
        <v>24</v>
      </c>
      <c r="N6" s="92"/>
      <c r="O6" s="98"/>
    </row>
    <row r="7" spans="1:18" ht="19.5" thickBot="1" x14ac:dyDescent="0.45">
      <c r="A7" s="21"/>
      <c r="B7" s="84" t="s">
        <v>2</v>
      </c>
      <c r="C7" s="56" t="s">
        <v>29</v>
      </c>
      <c r="D7" s="8">
        <v>1.27</v>
      </c>
      <c r="E7" s="9">
        <v>1.5</v>
      </c>
      <c r="F7" s="10">
        <v>2</v>
      </c>
      <c r="G7" s="8">
        <v>1.27</v>
      </c>
      <c r="H7" s="9">
        <v>1.5</v>
      </c>
      <c r="I7" s="10">
        <v>2</v>
      </c>
      <c r="J7" s="8">
        <v>1.27</v>
      </c>
      <c r="K7" s="9">
        <v>1.5</v>
      </c>
      <c r="L7" s="10">
        <v>2</v>
      </c>
      <c r="M7" s="8">
        <v>1.27</v>
      </c>
      <c r="N7" s="9">
        <v>1.5</v>
      </c>
      <c r="O7" s="10">
        <v>2</v>
      </c>
    </row>
    <row r="8" spans="1:18" ht="19.5" thickBot="1" x14ac:dyDescent="0.45">
      <c r="A8" s="22" t="s">
        <v>9</v>
      </c>
      <c r="B8" s="85"/>
      <c r="C8" s="42"/>
      <c r="D8" s="12"/>
      <c r="E8" s="11"/>
      <c r="F8" s="13"/>
      <c r="G8" s="14">
        <f>C3</f>
        <v>100000</v>
      </c>
      <c r="H8" s="15">
        <f>C3</f>
        <v>100000</v>
      </c>
      <c r="I8" s="16">
        <f>C3</f>
        <v>100000</v>
      </c>
      <c r="J8" s="95" t="s">
        <v>23</v>
      </c>
      <c r="K8" s="96"/>
      <c r="L8" s="97"/>
      <c r="M8" s="95"/>
      <c r="N8" s="96"/>
      <c r="O8" s="97"/>
    </row>
    <row r="9" spans="1:18" x14ac:dyDescent="0.4">
      <c r="A9" s="5">
        <v>1</v>
      </c>
      <c r="B9" s="86">
        <f>+検証DATA!C3</f>
        <v>45621.083333333336</v>
      </c>
      <c r="C9" s="43">
        <v>1</v>
      </c>
      <c r="D9" s="47">
        <v>-1</v>
      </c>
      <c r="E9" s="48">
        <v>-1</v>
      </c>
      <c r="F9" s="49">
        <v>-1</v>
      </c>
      <c r="G9" s="17">
        <f>IF(D9="","",G8+M9)</f>
        <v>97000</v>
      </c>
      <c r="H9" s="17">
        <f t="shared" ref="H9:I24" si="0">IF(E9="","",H8+N9)</f>
        <v>97000</v>
      </c>
      <c r="I9" s="17">
        <f t="shared" si="0"/>
        <v>97000</v>
      </c>
      <c r="J9" s="34">
        <f>IF(G8="","",G8*0.03)</f>
        <v>3000</v>
      </c>
      <c r="K9" s="35">
        <f>IF(H8="","",H8*0.03)</f>
        <v>3000</v>
      </c>
      <c r="L9" s="36">
        <f>IF(I8="","",I8*0.03)</f>
        <v>3000</v>
      </c>
      <c r="M9" s="34">
        <f>IF(D9="","",J9*D9)</f>
        <v>-3000</v>
      </c>
      <c r="N9" s="35">
        <f>IF(E9="","",K9*E9)</f>
        <v>-3000</v>
      </c>
      <c r="O9" s="36">
        <f>IF(F9="","",L9*F9)</f>
        <v>-3000</v>
      </c>
      <c r="P9" s="17"/>
      <c r="Q9" s="17"/>
      <c r="R9" s="17"/>
    </row>
    <row r="10" spans="1:18" x14ac:dyDescent="0.4">
      <c r="A10" s="5">
        <v>2</v>
      </c>
      <c r="B10" s="87">
        <f>+検証DATA!C4</f>
        <v>45621.416666666664</v>
      </c>
      <c r="C10" s="40">
        <v>1</v>
      </c>
      <c r="D10" s="50">
        <v>-1</v>
      </c>
      <c r="E10" s="51">
        <v>-1</v>
      </c>
      <c r="F10" s="52">
        <v>-1</v>
      </c>
      <c r="G10" s="17">
        <f t="shared" ref="G10:I25" si="1">IF(D10="","",G9+M10)</f>
        <v>94090</v>
      </c>
      <c r="H10" s="17">
        <f t="shared" si="0"/>
        <v>94090</v>
      </c>
      <c r="I10" s="17">
        <f t="shared" si="0"/>
        <v>94090</v>
      </c>
      <c r="J10" s="37">
        <f t="shared" ref="J10:L25" si="2">IF(G9="","",G9*0.03)</f>
        <v>2910</v>
      </c>
      <c r="K10" s="38">
        <f t="shared" si="2"/>
        <v>2910</v>
      </c>
      <c r="L10" s="39">
        <f t="shared" si="2"/>
        <v>2910</v>
      </c>
      <c r="M10" s="37">
        <f t="shared" ref="M10:O25" si="3">IF(D10="","",J10*D10)</f>
        <v>-2910</v>
      </c>
      <c r="N10" s="38">
        <f t="shared" si="3"/>
        <v>-2910</v>
      </c>
      <c r="O10" s="39">
        <f t="shared" si="3"/>
        <v>-2910</v>
      </c>
      <c r="P10" s="17"/>
      <c r="Q10" s="17"/>
      <c r="R10" s="17"/>
    </row>
    <row r="11" spans="1:18" x14ac:dyDescent="0.4">
      <c r="A11" s="5">
        <v>3</v>
      </c>
      <c r="B11" s="87">
        <f>+検証DATA!C5</f>
        <v>45621.75</v>
      </c>
      <c r="C11" s="40">
        <v>2</v>
      </c>
      <c r="D11" s="50">
        <v>1.27</v>
      </c>
      <c r="E11" s="51">
        <v>1.5</v>
      </c>
      <c r="F11" s="52">
        <v>2</v>
      </c>
      <c r="G11" s="17">
        <f t="shared" si="1"/>
        <v>97674.828999999998</v>
      </c>
      <c r="H11" s="17">
        <f t="shared" si="0"/>
        <v>98324.05</v>
      </c>
      <c r="I11" s="17">
        <f t="shared" si="0"/>
        <v>99735.4</v>
      </c>
      <c r="J11" s="37">
        <f t="shared" si="2"/>
        <v>2822.7</v>
      </c>
      <c r="K11" s="38">
        <f t="shared" si="2"/>
        <v>2822.7</v>
      </c>
      <c r="L11" s="39">
        <f t="shared" si="2"/>
        <v>2822.7</v>
      </c>
      <c r="M11" s="37">
        <f t="shared" si="3"/>
        <v>3584.8289999999997</v>
      </c>
      <c r="N11" s="38">
        <f t="shared" si="3"/>
        <v>4234.0499999999993</v>
      </c>
      <c r="O11" s="39">
        <f t="shared" si="3"/>
        <v>5645.4</v>
      </c>
      <c r="P11" s="17"/>
      <c r="Q11" s="17"/>
      <c r="R11" s="17"/>
    </row>
    <row r="12" spans="1:18" x14ac:dyDescent="0.4">
      <c r="A12" s="5">
        <v>4</v>
      </c>
      <c r="B12" s="87">
        <f>+検証DATA!C6</f>
        <v>45622.666666666664</v>
      </c>
      <c r="C12" s="40">
        <v>2</v>
      </c>
      <c r="D12" s="50">
        <v>1.27</v>
      </c>
      <c r="E12" s="51">
        <v>1.5</v>
      </c>
      <c r="F12" s="52">
        <v>2</v>
      </c>
      <c r="G12" s="17">
        <f t="shared" si="1"/>
        <v>101396.23998489999</v>
      </c>
      <c r="H12" s="17">
        <f t="shared" si="0"/>
        <v>102748.63225000001</v>
      </c>
      <c r="I12" s="17">
        <f t="shared" si="0"/>
        <v>105719.52399999999</v>
      </c>
      <c r="J12" s="37">
        <f t="shared" si="2"/>
        <v>2930.24487</v>
      </c>
      <c r="K12" s="38">
        <f t="shared" si="2"/>
        <v>2949.7215000000001</v>
      </c>
      <c r="L12" s="39">
        <f t="shared" si="2"/>
        <v>2992.0619999999999</v>
      </c>
      <c r="M12" s="37">
        <f t="shared" si="3"/>
        <v>3721.4109849000001</v>
      </c>
      <c r="N12" s="38">
        <f t="shared" si="3"/>
        <v>4424.5822500000004</v>
      </c>
      <c r="O12" s="39">
        <f t="shared" si="3"/>
        <v>5984.1239999999998</v>
      </c>
      <c r="P12" s="17"/>
      <c r="Q12" s="17"/>
      <c r="R12" s="17"/>
    </row>
    <row r="13" spans="1:18" x14ac:dyDescent="0.4">
      <c r="A13" s="5">
        <v>5</v>
      </c>
      <c r="B13" s="87">
        <f>+検証DATA!C7</f>
        <v>45623.041666666664</v>
      </c>
      <c r="C13" s="40">
        <v>2</v>
      </c>
      <c r="D13" s="50">
        <v>1.27</v>
      </c>
      <c r="E13" s="51">
        <v>1.5</v>
      </c>
      <c r="F13" s="52">
        <v>2</v>
      </c>
      <c r="G13" s="17">
        <f t="shared" si="1"/>
        <v>105259.43672832468</v>
      </c>
      <c r="H13" s="17">
        <f t="shared" si="0"/>
        <v>107372.32070125001</v>
      </c>
      <c r="I13" s="17">
        <f t="shared" si="0"/>
        <v>112062.69544</v>
      </c>
      <c r="J13" s="37">
        <f t="shared" si="2"/>
        <v>3041.8871995469995</v>
      </c>
      <c r="K13" s="38">
        <f t="shared" si="2"/>
        <v>3082.4589675000002</v>
      </c>
      <c r="L13" s="39">
        <f t="shared" si="2"/>
        <v>3171.5857199999996</v>
      </c>
      <c r="M13" s="37">
        <f t="shared" si="3"/>
        <v>3863.1967434246894</v>
      </c>
      <c r="N13" s="38">
        <f t="shared" si="3"/>
        <v>4623.6884512500001</v>
      </c>
      <c r="O13" s="39">
        <f t="shared" si="3"/>
        <v>6343.1714399999992</v>
      </c>
      <c r="P13" s="17"/>
      <c r="Q13" s="17"/>
      <c r="R13" s="17"/>
    </row>
    <row r="14" spans="1:18" x14ac:dyDescent="0.4">
      <c r="A14" s="5">
        <v>6</v>
      </c>
      <c r="B14" s="87">
        <f>+検証DATA!C8</f>
        <v>45624.333333333336</v>
      </c>
      <c r="C14" s="40">
        <v>1</v>
      </c>
      <c r="D14" s="50">
        <v>0</v>
      </c>
      <c r="E14" s="51">
        <v>0</v>
      </c>
      <c r="F14" s="52">
        <v>0</v>
      </c>
      <c r="G14" s="17">
        <f t="shared" si="1"/>
        <v>105259.43672832468</v>
      </c>
      <c r="H14" s="17">
        <f t="shared" si="0"/>
        <v>107372.32070125001</v>
      </c>
      <c r="I14" s="17">
        <f t="shared" si="0"/>
        <v>112062.69544</v>
      </c>
      <c r="J14" s="37">
        <f t="shared" si="2"/>
        <v>3157.7831018497404</v>
      </c>
      <c r="K14" s="38">
        <f t="shared" si="2"/>
        <v>3221.1696210374998</v>
      </c>
      <c r="L14" s="39">
        <f t="shared" si="2"/>
        <v>3361.8808631999996</v>
      </c>
      <c r="M14" s="37">
        <f t="shared" si="3"/>
        <v>0</v>
      </c>
      <c r="N14" s="38">
        <f t="shared" si="3"/>
        <v>0</v>
      </c>
      <c r="O14" s="39">
        <f t="shared" si="3"/>
        <v>0</v>
      </c>
      <c r="P14" s="17"/>
      <c r="Q14" s="17"/>
      <c r="R14" s="17"/>
    </row>
    <row r="15" spans="1:18" x14ac:dyDescent="0.4">
      <c r="A15" s="5">
        <v>7</v>
      </c>
      <c r="B15" s="87">
        <f>+検証DATA!C9</f>
        <v>45624.75</v>
      </c>
      <c r="C15" s="40">
        <v>1</v>
      </c>
      <c r="D15" s="50">
        <v>-1</v>
      </c>
      <c r="E15" s="51">
        <v>-1</v>
      </c>
      <c r="F15" s="52">
        <v>-1</v>
      </c>
      <c r="G15" s="17">
        <f t="shared" si="1"/>
        <v>102101.65362647494</v>
      </c>
      <c r="H15" s="17">
        <f t="shared" si="0"/>
        <v>104151.15108021251</v>
      </c>
      <c r="I15" s="17">
        <f t="shared" si="0"/>
        <v>108700.8145768</v>
      </c>
      <c r="J15" s="37">
        <f t="shared" si="2"/>
        <v>3157.7831018497404</v>
      </c>
      <c r="K15" s="38">
        <f t="shared" si="2"/>
        <v>3221.1696210374998</v>
      </c>
      <c r="L15" s="39">
        <f t="shared" si="2"/>
        <v>3361.8808631999996</v>
      </c>
      <c r="M15" s="37">
        <f t="shared" si="3"/>
        <v>-3157.7831018497404</v>
      </c>
      <c r="N15" s="38">
        <f t="shared" si="3"/>
        <v>-3221.1696210374998</v>
      </c>
      <c r="O15" s="39">
        <f t="shared" si="3"/>
        <v>-3361.8808631999996</v>
      </c>
      <c r="P15" s="17"/>
      <c r="Q15" s="17"/>
      <c r="R15" s="17"/>
    </row>
    <row r="16" spans="1:18" x14ac:dyDescent="0.4">
      <c r="A16" s="5">
        <v>8</v>
      </c>
      <c r="B16" s="87"/>
      <c r="C16" s="40"/>
      <c r="D16" s="50"/>
      <c r="E16" s="51"/>
      <c r="F16" s="52"/>
      <c r="G16" s="17" t="str">
        <f t="shared" si="1"/>
        <v/>
      </c>
      <c r="H16" s="17" t="str">
        <f t="shared" si="0"/>
        <v/>
      </c>
      <c r="I16" s="17" t="str">
        <f t="shared" si="0"/>
        <v/>
      </c>
      <c r="J16" s="37">
        <f t="shared" si="2"/>
        <v>3063.0496087942483</v>
      </c>
      <c r="K16" s="38">
        <f t="shared" si="2"/>
        <v>3124.5345324063751</v>
      </c>
      <c r="L16" s="39">
        <f t="shared" si="2"/>
        <v>3261.0244373039995</v>
      </c>
      <c r="M16" s="37" t="str">
        <f t="shared" si="3"/>
        <v/>
      </c>
      <c r="N16" s="38" t="str">
        <f t="shared" si="3"/>
        <v/>
      </c>
      <c r="O16" s="39" t="str">
        <f t="shared" si="3"/>
        <v/>
      </c>
      <c r="P16" s="17"/>
      <c r="Q16" s="17"/>
      <c r="R16" s="17"/>
    </row>
    <row r="17" spans="1:18" x14ac:dyDescent="0.4">
      <c r="A17" s="5">
        <v>9</v>
      </c>
      <c r="B17" s="87"/>
      <c r="C17" s="40"/>
      <c r="D17" s="50"/>
      <c r="E17" s="51"/>
      <c r="F17" s="52"/>
      <c r="G17" s="17" t="str">
        <f t="shared" si="1"/>
        <v/>
      </c>
      <c r="H17" s="17" t="str">
        <f t="shared" si="0"/>
        <v/>
      </c>
      <c r="I17" s="17" t="str">
        <f t="shared" si="0"/>
        <v/>
      </c>
      <c r="J17" s="37" t="str">
        <f t="shared" si="2"/>
        <v/>
      </c>
      <c r="K17" s="38" t="str">
        <f t="shared" si="2"/>
        <v/>
      </c>
      <c r="L17" s="39" t="str">
        <f t="shared" si="2"/>
        <v/>
      </c>
      <c r="M17" s="37" t="str">
        <f t="shared" si="3"/>
        <v/>
      </c>
      <c r="N17" s="38" t="str">
        <f t="shared" si="3"/>
        <v/>
      </c>
      <c r="O17" s="39" t="str">
        <f t="shared" si="3"/>
        <v/>
      </c>
      <c r="P17" s="17"/>
      <c r="Q17" s="17"/>
      <c r="R17" s="17"/>
    </row>
    <row r="18" spans="1:18" x14ac:dyDescent="0.4">
      <c r="A18" s="5">
        <v>10</v>
      </c>
      <c r="B18" s="87"/>
      <c r="C18" s="40"/>
      <c r="D18" s="50"/>
      <c r="E18" s="51"/>
      <c r="F18" s="52"/>
      <c r="G18" s="17" t="str">
        <f t="shared" si="1"/>
        <v/>
      </c>
      <c r="H18" s="17" t="str">
        <f t="shared" si="0"/>
        <v/>
      </c>
      <c r="I18" s="17" t="str">
        <f t="shared" si="0"/>
        <v/>
      </c>
      <c r="J18" s="37" t="str">
        <f t="shared" si="2"/>
        <v/>
      </c>
      <c r="K18" s="38" t="str">
        <f t="shared" si="2"/>
        <v/>
      </c>
      <c r="L18" s="39" t="str">
        <f t="shared" si="2"/>
        <v/>
      </c>
      <c r="M18" s="37" t="str">
        <f t="shared" si="3"/>
        <v/>
      </c>
      <c r="N18" s="38" t="str">
        <f t="shared" si="3"/>
        <v/>
      </c>
      <c r="O18" s="39" t="str">
        <f t="shared" si="3"/>
        <v/>
      </c>
      <c r="P18" s="17"/>
      <c r="Q18" s="17"/>
      <c r="R18" s="17"/>
    </row>
    <row r="19" spans="1:18" x14ac:dyDescent="0.4">
      <c r="A19" s="5">
        <v>11</v>
      </c>
      <c r="B19" s="87"/>
      <c r="C19" s="40"/>
      <c r="D19" s="50"/>
      <c r="E19" s="51"/>
      <c r="F19" s="52"/>
      <c r="G19" s="17" t="str">
        <f t="shared" si="1"/>
        <v/>
      </c>
      <c r="H19" s="17" t="str">
        <f t="shared" si="0"/>
        <v/>
      </c>
      <c r="I19" s="17" t="str">
        <f t="shared" si="0"/>
        <v/>
      </c>
      <c r="J19" s="37" t="str">
        <f t="shared" si="2"/>
        <v/>
      </c>
      <c r="K19" s="38" t="str">
        <f t="shared" si="2"/>
        <v/>
      </c>
      <c r="L19" s="39" t="str">
        <f t="shared" si="2"/>
        <v/>
      </c>
      <c r="M19" s="37" t="str">
        <f t="shared" si="3"/>
        <v/>
      </c>
      <c r="N19" s="38" t="str">
        <f t="shared" si="3"/>
        <v/>
      </c>
      <c r="O19" s="39" t="str">
        <f t="shared" si="3"/>
        <v/>
      </c>
      <c r="P19" s="17"/>
      <c r="Q19" s="17"/>
      <c r="R19" s="17"/>
    </row>
    <row r="20" spans="1:18" x14ac:dyDescent="0.4">
      <c r="A20" s="5">
        <v>12</v>
      </c>
      <c r="B20" s="87"/>
      <c r="C20" s="40"/>
      <c r="D20" s="50"/>
      <c r="E20" s="51"/>
      <c r="F20" s="52"/>
      <c r="G20" s="17" t="str">
        <f t="shared" si="1"/>
        <v/>
      </c>
      <c r="H20" s="17" t="str">
        <f t="shared" si="0"/>
        <v/>
      </c>
      <c r="I20" s="17" t="str">
        <f t="shared" si="0"/>
        <v/>
      </c>
      <c r="J20" s="37" t="str">
        <f t="shared" si="2"/>
        <v/>
      </c>
      <c r="K20" s="38" t="str">
        <f t="shared" si="2"/>
        <v/>
      </c>
      <c r="L20" s="39" t="str">
        <f t="shared" si="2"/>
        <v/>
      </c>
      <c r="M20" s="37" t="str">
        <f t="shared" si="3"/>
        <v/>
      </c>
      <c r="N20" s="38" t="str">
        <f t="shared" si="3"/>
        <v/>
      </c>
      <c r="O20" s="39" t="str">
        <f t="shared" si="3"/>
        <v/>
      </c>
      <c r="P20" s="17"/>
      <c r="Q20" s="17"/>
      <c r="R20" s="17"/>
    </row>
    <row r="21" spans="1:18" x14ac:dyDescent="0.4">
      <c r="A21" s="5">
        <v>13</v>
      </c>
      <c r="B21" s="87"/>
      <c r="C21" s="40"/>
      <c r="D21" s="50"/>
      <c r="E21" s="51"/>
      <c r="F21" s="52"/>
      <c r="G21" s="17" t="str">
        <f t="shared" si="1"/>
        <v/>
      </c>
      <c r="H21" s="17" t="str">
        <f t="shared" si="0"/>
        <v/>
      </c>
      <c r="I21" s="17" t="str">
        <f t="shared" si="0"/>
        <v/>
      </c>
      <c r="J21" s="37" t="str">
        <f t="shared" si="2"/>
        <v/>
      </c>
      <c r="K21" s="38" t="str">
        <f t="shared" si="2"/>
        <v/>
      </c>
      <c r="L21" s="39" t="str">
        <f t="shared" si="2"/>
        <v/>
      </c>
      <c r="M21" s="37" t="str">
        <f t="shared" si="3"/>
        <v/>
      </c>
      <c r="N21" s="38" t="str">
        <f t="shared" si="3"/>
        <v/>
      </c>
      <c r="O21" s="39" t="str">
        <f t="shared" si="3"/>
        <v/>
      </c>
      <c r="P21" s="17"/>
      <c r="Q21" s="17"/>
      <c r="R21" s="17"/>
    </row>
    <row r="22" spans="1:18" x14ac:dyDescent="0.4">
      <c r="A22" s="5">
        <v>14</v>
      </c>
      <c r="B22" s="87"/>
      <c r="C22" s="40"/>
      <c r="D22" s="50"/>
      <c r="E22" s="51"/>
      <c r="F22" s="52"/>
      <c r="G22" s="17" t="str">
        <f t="shared" si="1"/>
        <v/>
      </c>
      <c r="H22" s="17" t="str">
        <f t="shared" si="0"/>
        <v/>
      </c>
      <c r="I22" s="17" t="str">
        <f t="shared" si="0"/>
        <v/>
      </c>
      <c r="J22" s="37" t="str">
        <f t="shared" si="2"/>
        <v/>
      </c>
      <c r="K22" s="38" t="str">
        <f t="shared" si="2"/>
        <v/>
      </c>
      <c r="L22" s="39" t="str">
        <f t="shared" si="2"/>
        <v/>
      </c>
      <c r="M22" s="37" t="str">
        <f t="shared" si="3"/>
        <v/>
      </c>
      <c r="N22" s="38" t="str">
        <f t="shared" si="3"/>
        <v/>
      </c>
      <c r="O22" s="39" t="str">
        <f t="shared" si="3"/>
        <v/>
      </c>
      <c r="P22" s="17"/>
      <c r="Q22" s="17"/>
      <c r="R22" s="17"/>
    </row>
    <row r="23" spans="1:18" x14ac:dyDescent="0.4">
      <c r="A23" s="5">
        <v>15</v>
      </c>
      <c r="B23" s="87"/>
      <c r="C23" s="40"/>
      <c r="D23" s="50"/>
      <c r="E23" s="51"/>
      <c r="F23" s="70"/>
      <c r="G23" s="17" t="str">
        <f t="shared" si="1"/>
        <v/>
      </c>
      <c r="H23" s="17" t="str">
        <f t="shared" si="0"/>
        <v/>
      </c>
      <c r="I23" s="17" t="str">
        <f t="shared" si="0"/>
        <v/>
      </c>
      <c r="J23" s="37" t="str">
        <f t="shared" si="2"/>
        <v/>
      </c>
      <c r="K23" s="38" t="str">
        <f t="shared" si="2"/>
        <v/>
      </c>
      <c r="L23" s="39" t="str">
        <f t="shared" si="2"/>
        <v/>
      </c>
      <c r="M23" s="37" t="str">
        <f t="shared" si="3"/>
        <v/>
      </c>
      <c r="N23" s="38" t="str">
        <f t="shared" si="3"/>
        <v/>
      </c>
      <c r="O23" s="39" t="str">
        <f t="shared" si="3"/>
        <v/>
      </c>
      <c r="P23" s="17"/>
      <c r="Q23" s="17"/>
      <c r="R23" s="17"/>
    </row>
    <row r="24" spans="1:18" x14ac:dyDescent="0.4">
      <c r="A24" s="5">
        <v>16</v>
      </c>
      <c r="B24" s="87"/>
      <c r="C24" s="40"/>
      <c r="D24" s="50"/>
      <c r="E24" s="51"/>
      <c r="F24" s="52"/>
      <c r="G24" s="17" t="str">
        <f t="shared" si="1"/>
        <v/>
      </c>
      <c r="H24" s="17" t="str">
        <f t="shared" si="0"/>
        <v/>
      </c>
      <c r="I24" s="17" t="str">
        <f t="shared" si="0"/>
        <v/>
      </c>
      <c r="J24" s="37" t="str">
        <f t="shared" si="2"/>
        <v/>
      </c>
      <c r="K24" s="38" t="str">
        <f t="shared" si="2"/>
        <v/>
      </c>
      <c r="L24" s="39" t="str">
        <f t="shared" si="2"/>
        <v/>
      </c>
      <c r="M24" s="37" t="str">
        <f t="shared" si="3"/>
        <v/>
      </c>
      <c r="N24" s="38" t="str">
        <f t="shared" si="3"/>
        <v/>
      </c>
      <c r="O24" s="39" t="str">
        <f t="shared" si="3"/>
        <v/>
      </c>
      <c r="P24" s="17"/>
      <c r="Q24" s="17"/>
      <c r="R24" s="17"/>
    </row>
    <row r="25" spans="1:18" x14ac:dyDescent="0.4">
      <c r="A25" s="5">
        <v>17</v>
      </c>
      <c r="B25" s="87"/>
      <c r="C25" s="40"/>
      <c r="D25" s="50"/>
      <c r="E25" s="51"/>
      <c r="F25" s="52"/>
      <c r="G25" s="17" t="str">
        <f t="shared" si="1"/>
        <v/>
      </c>
      <c r="H25" s="17" t="str">
        <f t="shared" si="1"/>
        <v/>
      </c>
      <c r="I25" s="17" t="str">
        <f t="shared" si="1"/>
        <v/>
      </c>
      <c r="J25" s="37" t="str">
        <f t="shared" si="2"/>
        <v/>
      </c>
      <c r="K25" s="38" t="str">
        <f t="shared" si="2"/>
        <v/>
      </c>
      <c r="L25" s="39" t="str">
        <f t="shared" si="2"/>
        <v/>
      </c>
      <c r="M25" s="37" t="str">
        <f t="shared" si="3"/>
        <v/>
      </c>
      <c r="N25" s="38" t="str">
        <f t="shared" si="3"/>
        <v/>
      </c>
      <c r="O25" s="39" t="str">
        <f t="shared" si="3"/>
        <v/>
      </c>
      <c r="P25" s="17"/>
      <c r="Q25" s="17"/>
      <c r="R25" s="17"/>
    </row>
    <row r="26" spans="1:18" x14ac:dyDescent="0.4">
      <c r="A26" s="5">
        <v>18</v>
      </c>
      <c r="B26" s="87"/>
      <c r="C26" s="40"/>
      <c r="D26" s="50"/>
      <c r="E26" s="51"/>
      <c r="F26" s="52"/>
      <c r="G26" s="17" t="str">
        <f t="shared" ref="G26:I41" si="4">IF(D26="","",G25+M26)</f>
        <v/>
      </c>
      <c r="H26" s="17" t="str">
        <f t="shared" si="4"/>
        <v/>
      </c>
      <c r="I26" s="17" t="str">
        <f t="shared" si="4"/>
        <v/>
      </c>
      <c r="J26" s="37" t="str">
        <f t="shared" ref="J26:L58" si="5">IF(G25="","",G25*0.03)</f>
        <v/>
      </c>
      <c r="K26" s="38" t="str">
        <f t="shared" si="5"/>
        <v/>
      </c>
      <c r="L26" s="39" t="str">
        <f t="shared" si="5"/>
        <v/>
      </c>
      <c r="M26" s="37" t="str">
        <f t="shared" ref="M26:O58" si="6">IF(D26="","",J26*D26)</f>
        <v/>
      </c>
      <c r="N26" s="38" t="str">
        <f t="shared" si="6"/>
        <v/>
      </c>
      <c r="O26" s="39" t="str">
        <f t="shared" si="6"/>
        <v/>
      </c>
      <c r="P26" s="17"/>
      <c r="Q26" s="17"/>
      <c r="R26" s="17"/>
    </row>
    <row r="27" spans="1:18" x14ac:dyDescent="0.4">
      <c r="A27" s="5">
        <v>19</v>
      </c>
      <c r="B27" s="87"/>
      <c r="C27" s="40"/>
      <c r="D27" s="50"/>
      <c r="E27" s="51"/>
      <c r="F27" s="52"/>
      <c r="G27" s="17" t="str">
        <f t="shared" si="4"/>
        <v/>
      </c>
      <c r="H27" s="17" t="str">
        <f t="shared" si="4"/>
        <v/>
      </c>
      <c r="I27" s="17" t="str">
        <f t="shared" si="4"/>
        <v/>
      </c>
      <c r="J27" s="37" t="str">
        <f t="shared" si="5"/>
        <v/>
      </c>
      <c r="K27" s="38" t="str">
        <f t="shared" si="5"/>
        <v/>
      </c>
      <c r="L27" s="39" t="str">
        <f t="shared" si="5"/>
        <v/>
      </c>
      <c r="M27" s="37" t="str">
        <f t="shared" si="6"/>
        <v/>
      </c>
      <c r="N27" s="38" t="str">
        <f t="shared" si="6"/>
        <v/>
      </c>
      <c r="O27" s="39" t="str">
        <f t="shared" si="6"/>
        <v/>
      </c>
      <c r="P27" s="17"/>
      <c r="Q27" s="17"/>
      <c r="R27" s="17"/>
    </row>
    <row r="28" spans="1:18" x14ac:dyDescent="0.4">
      <c r="A28" s="5">
        <v>20</v>
      </c>
      <c r="B28" s="87"/>
      <c r="C28" s="40"/>
      <c r="D28" s="50"/>
      <c r="E28" s="51"/>
      <c r="F28" s="52"/>
      <c r="G28" s="17" t="str">
        <f t="shared" si="4"/>
        <v/>
      </c>
      <c r="H28" s="17" t="str">
        <f t="shared" si="4"/>
        <v/>
      </c>
      <c r="I28" s="17" t="str">
        <f t="shared" si="4"/>
        <v/>
      </c>
      <c r="J28" s="37" t="str">
        <f t="shared" si="5"/>
        <v/>
      </c>
      <c r="K28" s="38" t="str">
        <f t="shared" si="5"/>
        <v/>
      </c>
      <c r="L28" s="39" t="str">
        <f t="shared" si="5"/>
        <v/>
      </c>
      <c r="M28" s="37" t="str">
        <f t="shared" si="6"/>
        <v/>
      </c>
      <c r="N28" s="38" t="str">
        <f t="shared" si="6"/>
        <v/>
      </c>
      <c r="O28" s="39" t="str">
        <f t="shared" si="6"/>
        <v/>
      </c>
      <c r="P28" s="17"/>
      <c r="Q28" s="17"/>
      <c r="R28" s="17"/>
    </row>
    <row r="29" spans="1:18" x14ac:dyDescent="0.4">
      <c r="A29" s="5">
        <v>21</v>
      </c>
      <c r="B29" s="87"/>
      <c r="C29" s="40"/>
      <c r="D29" s="50"/>
      <c r="E29" s="51"/>
      <c r="F29" s="70"/>
      <c r="G29" s="17" t="str">
        <f t="shared" si="4"/>
        <v/>
      </c>
      <c r="H29" s="17" t="str">
        <f t="shared" si="4"/>
        <v/>
      </c>
      <c r="I29" s="17" t="str">
        <f t="shared" si="4"/>
        <v/>
      </c>
      <c r="J29" s="37" t="str">
        <f t="shared" si="5"/>
        <v/>
      </c>
      <c r="K29" s="38" t="str">
        <f t="shared" si="5"/>
        <v/>
      </c>
      <c r="L29" s="39" t="str">
        <f t="shared" si="5"/>
        <v/>
      </c>
      <c r="M29" s="37" t="str">
        <f t="shared" si="6"/>
        <v/>
      </c>
      <c r="N29" s="38" t="str">
        <f t="shared" si="6"/>
        <v/>
      </c>
      <c r="O29" s="39" t="str">
        <f t="shared" si="6"/>
        <v/>
      </c>
      <c r="P29" s="17"/>
      <c r="Q29" s="17"/>
      <c r="R29" s="17"/>
    </row>
    <row r="30" spans="1:18" x14ac:dyDescent="0.4">
      <c r="A30" s="5">
        <v>22</v>
      </c>
      <c r="B30" s="87"/>
      <c r="C30" s="40"/>
      <c r="D30" s="50"/>
      <c r="E30" s="51"/>
      <c r="F30" s="70"/>
      <c r="G30" s="17" t="str">
        <f t="shared" si="4"/>
        <v/>
      </c>
      <c r="H30" s="17" t="str">
        <f t="shared" si="4"/>
        <v/>
      </c>
      <c r="I30" s="17" t="str">
        <f t="shared" si="4"/>
        <v/>
      </c>
      <c r="J30" s="37" t="str">
        <f t="shared" si="5"/>
        <v/>
      </c>
      <c r="K30" s="38" t="str">
        <f t="shared" si="5"/>
        <v/>
      </c>
      <c r="L30" s="39" t="str">
        <f t="shared" si="5"/>
        <v/>
      </c>
      <c r="M30" s="37" t="str">
        <f t="shared" si="6"/>
        <v/>
      </c>
      <c r="N30" s="38" t="str">
        <f t="shared" si="6"/>
        <v/>
      </c>
      <c r="O30" s="39" t="str">
        <f t="shared" si="6"/>
        <v/>
      </c>
      <c r="P30" s="17"/>
      <c r="Q30" s="17"/>
      <c r="R30" s="17"/>
    </row>
    <row r="31" spans="1:18" x14ac:dyDescent="0.4">
      <c r="A31" s="5">
        <v>23</v>
      </c>
      <c r="B31" s="87"/>
      <c r="C31" s="40"/>
      <c r="D31" s="50"/>
      <c r="E31" s="51"/>
      <c r="F31" s="52"/>
      <c r="G31" s="17" t="str">
        <f t="shared" si="4"/>
        <v/>
      </c>
      <c r="H31" s="17" t="str">
        <f t="shared" si="4"/>
        <v/>
      </c>
      <c r="I31" s="17" t="str">
        <f t="shared" si="4"/>
        <v/>
      </c>
      <c r="J31" s="37" t="str">
        <f t="shared" si="5"/>
        <v/>
      </c>
      <c r="K31" s="38" t="str">
        <f t="shared" si="5"/>
        <v/>
      </c>
      <c r="L31" s="39" t="str">
        <f t="shared" si="5"/>
        <v/>
      </c>
      <c r="M31" s="37" t="str">
        <f t="shared" si="6"/>
        <v/>
      </c>
      <c r="N31" s="38" t="str">
        <f t="shared" si="6"/>
        <v/>
      </c>
      <c r="O31" s="39" t="str">
        <f t="shared" si="6"/>
        <v/>
      </c>
      <c r="P31" s="17"/>
      <c r="Q31" s="17"/>
      <c r="R31" s="17"/>
    </row>
    <row r="32" spans="1:18" x14ac:dyDescent="0.4">
      <c r="A32" s="5">
        <v>24</v>
      </c>
      <c r="B32" s="87"/>
      <c r="C32" s="40"/>
      <c r="D32" s="50"/>
      <c r="E32" s="51"/>
      <c r="F32" s="52"/>
      <c r="G32" s="17" t="str">
        <f t="shared" si="4"/>
        <v/>
      </c>
      <c r="H32" s="17" t="str">
        <f t="shared" si="4"/>
        <v/>
      </c>
      <c r="I32" s="17" t="str">
        <f t="shared" si="4"/>
        <v/>
      </c>
      <c r="J32" s="37" t="str">
        <f t="shared" si="5"/>
        <v/>
      </c>
      <c r="K32" s="38" t="str">
        <f t="shared" si="5"/>
        <v/>
      </c>
      <c r="L32" s="39" t="str">
        <f t="shared" si="5"/>
        <v/>
      </c>
      <c r="M32" s="37" t="str">
        <f t="shared" si="6"/>
        <v/>
      </c>
      <c r="N32" s="38" t="str">
        <f t="shared" si="6"/>
        <v/>
      </c>
      <c r="O32" s="39" t="str">
        <f t="shared" si="6"/>
        <v/>
      </c>
      <c r="P32" s="17"/>
      <c r="Q32" s="17"/>
      <c r="R32" s="17"/>
    </row>
    <row r="33" spans="1:18" x14ac:dyDescent="0.4">
      <c r="A33" s="5">
        <v>25</v>
      </c>
      <c r="B33" s="87"/>
      <c r="C33" s="40"/>
      <c r="D33" s="50"/>
      <c r="E33" s="51"/>
      <c r="F33" s="52"/>
      <c r="G33" s="17" t="str">
        <f t="shared" si="4"/>
        <v/>
      </c>
      <c r="H33" s="17" t="str">
        <f t="shared" si="4"/>
        <v/>
      </c>
      <c r="I33" s="17" t="str">
        <f t="shared" si="4"/>
        <v/>
      </c>
      <c r="J33" s="37" t="str">
        <f t="shared" si="5"/>
        <v/>
      </c>
      <c r="K33" s="38" t="str">
        <f t="shared" si="5"/>
        <v/>
      </c>
      <c r="L33" s="39" t="str">
        <f t="shared" si="5"/>
        <v/>
      </c>
      <c r="M33" s="37" t="str">
        <f t="shared" si="6"/>
        <v/>
      </c>
      <c r="N33" s="38" t="str">
        <f t="shared" si="6"/>
        <v/>
      </c>
      <c r="O33" s="39" t="str">
        <f t="shared" si="6"/>
        <v/>
      </c>
      <c r="P33" s="17"/>
      <c r="Q33" s="17"/>
      <c r="R33" s="17"/>
    </row>
    <row r="34" spans="1:18" x14ac:dyDescent="0.4">
      <c r="A34" s="5">
        <v>26</v>
      </c>
      <c r="B34" s="87"/>
      <c r="C34" s="40"/>
      <c r="D34" s="50"/>
      <c r="E34" s="51"/>
      <c r="F34" s="70"/>
      <c r="G34" s="17" t="str">
        <f t="shared" si="4"/>
        <v/>
      </c>
      <c r="H34" s="17" t="str">
        <f t="shared" si="4"/>
        <v/>
      </c>
      <c r="I34" s="17" t="str">
        <f t="shared" si="4"/>
        <v/>
      </c>
      <c r="J34" s="37" t="str">
        <f t="shared" si="5"/>
        <v/>
      </c>
      <c r="K34" s="38" t="str">
        <f t="shared" si="5"/>
        <v/>
      </c>
      <c r="L34" s="39" t="str">
        <f t="shared" si="5"/>
        <v/>
      </c>
      <c r="M34" s="37" t="str">
        <f t="shared" si="6"/>
        <v/>
      </c>
      <c r="N34" s="38" t="str">
        <f t="shared" si="6"/>
        <v/>
      </c>
      <c r="O34" s="39" t="str">
        <f t="shared" si="6"/>
        <v/>
      </c>
      <c r="P34" s="17"/>
      <c r="Q34" s="17"/>
      <c r="R34" s="17"/>
    </row>
    <row r="35" spans="1:18" x14ac:dyDescent="0.4">
      <c r="A35" s="5">
        <v>27</v>
      </c>
      <c r="B35" s="87"/>
      <c r="C35" s="40"/>
      <c r="D35" s="50"/>
      <c r="E35" s="51"/>
      <c r="F35" s="70"/>
      <c r="G35" s="17" t="str">
        <f t="shared" si="4"/>
        <v/>
      </c>
      <c r="H35" s="17" t="str">
        <f t="shared" si="4"/>
        <v/>
      </c>
      <c r="I35" s="17" t="str">
        <f t="shared" si="4"/>
        <v/>
      </c>
      <c r="J35" s="37" t="str">
        <f t="shared" si="5"/>
        <v/>
      </c>
      <c r="K35" s="38" t="str">
        <f t="shared" si="5"/>
        <v/>
      </c>
      <c r="L35" s="39" t="str">
        <f t="shared" si="5"/>
        <v/>
      </c>
      <c r="M35" s="37" t="str">
        <f t="shared" si="6"/>
        <v/>
      </c>
      <c r="N35" s="38" t="str">
        <f t="shared" si="6"/>
        <v/>
      </c>
      <c r="O35" s="39" t="str">
        <f t="shared" si="6"/>
        <v/>
      </c>
      <c r="P35" s="17"/>
      <c r="Q35" s="17"/>
      <c r="R35" s="17"/>
    </row>
    <row r="36" spans="1:18" x14ac:dyDescent="0.4">
      <c r="A36" s="5">
        <v>28</v>
      </c>
      <c r="B36" s="87"/>
      <c r="C36" s="40"/>
      <c r="D36" s="50"/>
      <c r="E36" s="51"/>
      <c r="F36" s="52"/>
      <c r="G36" s="17" t="str">
        <f t="shared" si="4"/>
        <v/>
      </c>
      <c r="H36" s="17" t="str">
        <f t="shared" si="4"/>
        <v/>
      </c>
      <c r="I36" s="17" t="str">
        <f t="shared" si="4"/>
        <v/>
      </c>
      <c r="J36" s="37" t="str">
        <f t="shared" si="5"/>
        <v/>
      </c>
      <c r="K36" s="38" t="str">
        <f t="shared" si="5"/>
        <v/>
      </c>
      <c r="L36" s="39" t="str">
        <f t="shared" si="5"/>
        <v/>
      </c>
      <c r="M36" s="37" t="str">
        <f t="shared" si="6"/>
        <v/>
      </c>
      <c r="N36" s="38" t="str">
        <f t="shared" si="6"/>
        <v/>
      </c>
      <c r="O36" s="39" t="str">
        <f t="shared" si="6"/>
        <v/>
      </c>
      <c r="P36" s="17"/>
      <c r="Q36" s="17"/>
      <c r="R36" s="17"/>
    </row>
    <row r="37" spans="1:18" x14ac:dyDescent="0.4">
      <c r="A37" s="5">
        <v>29</v>
      </c>
      <c r="B37" s="87"/>
      <c r="C37" s="40"/>
      <c r="D37" s="50"/>
      <c r="E37" s="51"/>
      <c r="F37" s="52"/>
      <c r="G37" s="17" t="str">
        <f t="shared" si="4"/>
        <v/>
      </c>
      <c r="H37" s="17" t="str">
        <f t="shared" si="4"/>
        <v/>
      </c>
      <c r="I37" s="17" t="str">
        <f t="shared" si="4"/>
        <v/>
      </c>
      <c r="J37" s="37" t="str">
        <f t="shared" si="5"/>
        <v/>
      </c>
      <c r="K37" s="38" t="str">
        <f t="shared" si="5"/>
        <v/>
      </c>
      <c r="L37" s="39" t="str">
        <f t="shared" si="5"/>
        <v/>
      </c>
      <c r="M37" s="37" t="str">
        <f t="shared" si="6"/>
        <v/>
      </c>
      <c r="N37" s="38" t="str">
        <f t="shared" si="6"/>
        <v/>
      </c>
      <c r="O37" s="39" t="str">
        <f t="shared" si="6"/>
        <v/>
      </c>
      <c r="P37" s="17"/>
      <c r="Q37" s="17"/>
      <c r="R37" s="17"/>
    </row>
    <row r="38" spans="1:18" x14ac:dyDescent="0.4">
      <c r="A38" s="5">
        <v>30</v>
      </c>
      <c r="B38" s="87"/>
      <c r="C38" s="40"/>
      <c r="D38" s="50"/>
      <c r="E38" s="51"/>
      <c r="F38" s="52"/>
      <c r="G38" s="17" t="str">
        <f t="shared" si="4"/>
        <v/>
      </c>
      <c r="H38" s="17" t="str">
        <f t="shared" si="4"/>
        <v/>
      </c>
      <c r="I38" s="17" t="str">
        <f t="shared" si="4"/>
        <v/>
      </c>
      <c r="J38" s="37" t="str">
        <f t="shared" si="5"/>
        <v/>
      </c>
      <c r="K38" s="38" t="str">
        <f t="shared" si="5"/>
        <v/>
      </c>
      <c r="L38" s="39" t="str">
        <f t="shared" si="5"/>
        <v/>
      </c>
      <c r="M38" s="37" t="str">
        <f t="shared" si="6"/>
        <v/>
      </c>
      <c r="N38" s="38" t="str">
        <f t="shared" si="6"/>
        <v/>
      </c>
      <c r="O38" s="39" t="str">
        <f t="shared" si="6"/>
        <v/>
      </c>
      <c r="P38" s="17"/>
      <c r="Q38" s="17"/>
      <c r="R38" s="17"/>
    </row>
    <row r="39" spans="1:18" x14ac:dyDescent="0.4">
      <c r="A39" s="5">
        <v>31</v>
      </c>
      <c r="B39" s="87"/>
      <c r="C39" s="40"/>
      <c r="D39" s="50"/>
      <c r="E39" s="51"/>
      <c r="F39" s="52"/>
      <c r="G39" s="17" t="str">
        <f t="shared" si="4"/>
        <v/>
      </c>
      <c r="H39" s="17" t="str">
        <f t="shared" si="4"/>
        <v/>
      </c>
      <c r="I39" s="17" t="str">
        <f t="shared" si="4"/>
        <v/>
      </c>
      <c r="J39" s="37" t="str">
        <f t="shared" si="5"/>
        <v/>
      </c>
      <c r="K39" s="38" t="str">
        <f t="shared" si="5"/>
        <v/>
      </c>
      <c r="L39" s="39" t="str">
        <f t="shared" si="5"/>
        <v/>
      </c>
      <c r="M39" s="37" t="str">
        <f t="shared" si="6"/>
        <v/>
      </c>
      <c r="N39" s="38" t="str">
        <f t="shared" si="6"/>
        <v/>
      </c>
      <c r="O39" s="39" t="str">
        <f t="shared" si="6"/>
        <v/>
      </c>
      <c r="P39" s="17"/>
      <c r="Q39" s="17"/>
      <c r="R39" s="17"/>
    </row>
    <row r="40" spans="1:18" x14ac:dyDescent="0.4">
      <c r="A40" s="5">
        <v>32</v>
      </c>
      <c r="B40" s="87"/>
      <c r="C40" s="40"/>
      <c r="D40" s="50"/>
      <c r="E40" s="51"/>
      <c r="F40" s="52"/>
      <c r="G40" s="17" t="str">
        <f t="shared" si="4"/>
        <v/>
      </c>
      <c r="H40" s="17" t="str">
        <f t="shared" si="4"/>
        <v/>
      </c>
      <c r="I40" s="17" t="str">
        <f t="shared" si="4"/>
        <v/>
      </c>
      <c r="J40" s="37" t="str">
        <f t="shared" si="5"/>
        <v/>
      </c>
      <c r="K40" s="38" t="str">
        <f t="shared" si="5"/>
        <v/>
      </c>
      <c r="L40" s="39" t="str">
        <f t="shared" si="5"/>
        <v/>
      </c>
      <c r="M40" s="37" t="str">
        <f t="shared" si="6"/>
        <v/>
      </c>
      <c r="N40" s="38" t="str">
        <f t="shared" si="6"/>
        <v/>
      </c>
      <c r="O40" s="39" t="str">
        <f t="shared" si="6"/>
        <v/>
      </c>
      <c r="P40" s="17"/>
      <c r="Q40" s="17"/>
      <c r="R40" s="17"/>
    </row>
    <row r="41" spans="1:18" x14ac:dyDescent="0.4">
      <c r="A41" s="5">
        <v>33</v>
      </c>
      <c r="B41" s="87"/>
      <c r="C41" s="40"/>
      <c r="D41" s="50"/>
      <c r="E41" s="51"/>
      <c r="F41" s="70"/>
      <c r="G41" s="17" t="str">
        <f t="shared" si="4"/>
        <v/>
      </c>
      <c r="H41" s="17" t="str">
        <f t="shared" si="4"/>
        <v/>
      </c>
      <c r="I41" s="17" t="str">
        <f t="shared" si="4"/>
        <v/>
      </c>
      <c r="J41" s="37" t="str">
        <f t="shared" si="5"/>
        <v/>
      </c>
      <c r="K41" s="38" t="str">
        <f t="shared" si="5"/>
        <v/>
      </c>
      <c r="L41" s="39" t="str">
        <f t="shared" si="5"/>
        <v/>
      </c>
      <c r="M41" s="37" t="str">
        <f t="shared" si="6"/>
        <v/>
      </c>
      <c r="N41" s="38" t="str">
        <f t="shared" si="6"/>
        <v/>
      </c>
      <c r="O41" s="39" t="str">
        <f t="shared" si="6"/>
        <v/>
      </c>
      <c r="P41" s="17"/>
      <c r="Q41" s="17"/>
      <c r="R41" s="17"/>
    </row>
    <row r="42" spans="1:18" x14ac:dyDescent="0.4">
      <c r="A42" s="5">
        <v>34</v>
      </c>
      <c r="B42" s="87"/>
      <c r="C42" s="40"/>
      <c r="D42" s="50"/>
      <c r="E42" s="51"/>
      <c r="F42" s="70"/>
      <c r="G42" s="17" t="str">
        <f t="shared" ref="G42:I57" si="7">IF(D42="","",G41+M42)</f>
        <v/>
      </c>
      <c r="H42" s="17" t="str">
        <f t="shared" si="7"/>
        <v/>
      </c>
      <c r="I42" s="17" t="str">
        <f t="shared" si="7"/>
        <v/>
      </c>
      <c r="J42" s="37" t="str">
        <f t="shared" si="5"/>
        <v/>
      </c>
      <c r="K42" s="38" t="str">
        <f t="shared" si="5"/>
        <v/>
      </c>
      <c r="L42" s="39" t="str">
        <f t="shared" si="5"/>
        <v/>
      </c>
      <c r="M42" s="37" t="str">
        <f>IF(D42="","",J42*D42)</f>
        <v/>
      </c>
      <c r="N42" s="38" t="str">
        <f t="shared" si="6"/>
        <v/>
      </c>
      <c r="O42" s="39" t="str">
        <f t="shared" si="6"/>
        <v/>
      </c>
      <c r="P42" s="17"/>
      <c r="Q42" s="17"/>
      <c r="R42" s="17"/>
    </row>
    <row r="43" spans="1:18" x14ac:dyDescent="0.4">
      <c r="A43">
        <v>35</v>
      </c>
      <c r="B43" s="87"/>
      <c r="C43" s="40"/>
      <c r="D43" s="50"/>
      <c r="E43" s="51"/>
      <c r="F43" s="52"/>
      <c r="G43" s="17" t="str">
        <f>IF(D43="","",G42+M43)</f>
        <v/>
      </c>
      <c r="H43" s="17" t="str">
        <f t="shared" si="7"/>
        <v/>
      </c>
      <c r="I43" s="17" t="str">
        <f t="shared" si="7"/>
        <v/>
      </c>
      <c r="J43" s="37" t="str">
        <f t="shared" si="5"/>
        <v/>
      </c>
      <c r="K43" s="38" t="str">
        <f t="shared" si="5"/>
        <v/>
      </c>
      <c r="L43" s="39" t="str">
        <f t="shared" si="5"/>
        <v/>
      </c>
      <c r="M43" s="37" t="str">
        <f t="shared" si="6"/>
        <v/>
      </c>
      <c r="N43" s="38" t="str">
        <f t="shared" si="6"/>
        <v/>
      </c>
      <c r="O43" s="39" t="str">
        <f t="shared" si="6"/>
        <v/>
      </c>
    </row>
    <row r="44" spans="1:18" x14ac:dyDescent="0.4">
      <c r="A44" s="5">
        <v>36</v>
      </c>
      <c r="B44" s="87"/>
      <c r="C44" s="40"/>
      <c r="D44" s="50"/>
      <c r="E44" s="51"/>
      <c r="F44" s="52"/>
      <c r="G44" s="17" t="str">
        <f t="shared" ref="G44:I58" si="8">IF(D44="","",G43+M44)</f>
        <v/>
      </c>
      <c r="H44" s="17" t="str">
        <f t="shared" si="7"/>
        <v/>
      </c>
      <c r="I44" s="17" t="str">
        <f t="shared" si="7"/>
        <v/>
      </c>
      <c r="J44" s="37" t="str">
        <f>IF(G43="","",G43*0.03)</f>
        <v/>
      </c>
      <c r="K44" s="38" t="str">
        <f t="shared" si="5"/>
        <v/>
      </c>
      <c r="L44" s="39" t="str">
        <f t="shared" si="5"/>
        <v/>
      </c>
      <c r="M44" s="37" t="str">
        <f>IF(D44="","",J44*D44)</f>
        <v/>
      </c>
      <c r="N44" s="38" t="str">
        <f t="shared" si="6"/>
        <v/>
      </c>
      <c r="O44" s="39" t="str">
        <f t="shared" si="6"/>
        <v/>
      </c>
    </row>
    <row r="45" spans="1:18" x14ac:dyDescent="0.4">
      <c r="A45" s="5">
        <v>37</v>
      </c>
      <c r="B45" s="87"/>
      <c r="C45" s="40"/>
      <c r="D45" s="50"/>
      <c r="E45" s="51"/>
      <c r="F45" s="52"/>
      <c r="G45" s="17" t="str">
        <f t="shared" si="8"/>
        <v/>
      </c>
      <c r="H45" s="17" t="str">
        <f t="shared" si="7"/>
        <v/>
      </c>
      <c r="I45" s="17" t="str">
        <f t="shared" si="7"/>
        <v/>
      </c>
      <c r="J45" s="37" t="str">
        <f t="shared" si="5"/>
        <v/>
      </c>
      <c r="K45" s="38" t="str">
        <f t="shared" si="5"/>
        <v/>
      </c>
      <c r="L45" s="39" t="str">
        <f t="shared" si="5"/>
        <v/>
      </c>
      <c r="M45" s="37" t="str">
        <f t="shared" si="6"/>
        <v/>
      </c>
      <c r="N45" s="38" t="str">
        <f t="shared" si="6"/>
        <v/>
      </c>
      <c r="O45" s="39" t="str">
        <f t="shared" si="6"/>
        <v/>
      </c>
    </row>
    <row r="46" spans="1:18" x14ac:dyDescent="0.4">
      <c r="A46" s="5">
        <v>38</v>
      </c>
      <c r="B46" s="87"/>
      <c r="C46" s="40"/>
      <c r="D46" s="50"/>
      <c r="E46" s="51"/>
      <c r="F46" s="52"/>
      <c r="G46" s="17" t="str">
        <f t="shared" si="8"/>
        <v/>
      </c>
      <c r="H46" s="17" t="str">
        <f t="shared" si="7"/>
        <v/>
      </c>
      <c r="I46" s="17" t="str">
        <f t="shared" si="7"/>
        <v/>
      </c>
      <c r="J46" s="37" t="str">
        <f t="shared" si="5"/>
        <v/>
      </c>
      <c r="K46" s="38" t="str">
        <f t="shared" si="5"/>
        <v/>
      </c>
      <c r="L46" s="39" t="str">
        <f t="shared" si="5"/>
        <v/>
      </c>
      <c r="M46" s="37" t="str">
        <f t="shared" si="6"/>
        <v/>
      </c>
      <c r="N46" s="38" t="str">
        <f t="shared" si="6"/>
        <v/>
      </c>
      <c r="O46" s="39" t="str">
        <f t="shared" si="6"/>
        <v/>
      </c>
    </row>
    <row r="47" spans="1:18" x14ac:dyDescent="0.4">
      <c r="A47" s="5">
        <v>39</v>
      </c>
      <c r="B47" s="87"/>
      <c r="C47" s="40"/>
      <c r="D47" s="50"/>
      <c r="E47" s="51"/>
      <c r="F47" s="52"/>
      <c r="G47" s="17" t="str">
        <f t="shared" si="8"/>
        <v/>
      </c>
      <c r="H47" s="17" t="str">
        <f t="shared" si="7"/>
        <v/>
      </c>
      <c r="I47" s="17" t="str">
        <f t="shared" si="7"/>
        <v/>
      </c>
      <c r="J47" s="37" t="str">
        <f t="shared" si="5"/>
        <v/>
      </c>
      <c r="K47" s="38" t="str">
        <f t="shared" si="5"/>
        <v/>
      </c>
      <c r="L47" s="39" t="str">
        <f t="shared" si="5"/>
        <v/>
      </c>
      <c r="M47" s="37" t="str">
        <f t="shared" si="6"/>
        <v/>
      </c>
      <c r="N47" s="38" t="str">
        <f t="shared" si="6"/>
        <v/>
      </c>
      <c r="O47" s="39" t="str">
        <f t="shared" si="6"/>
        <v/>
      </c>
    </row>
    <row r="48" spans="1:18" x14ac:dyDescent="0.4">
      <c r="A48" s="5">
        <v>40</v>
      </c>
      <c r="B48" s="87"/>
      <c r="C48" s="40"/>
      <c r="D48" s="50"/>
      <c r="E48" s="51"/>
      <c r="F48" s="52"/>
      <c r="G48" s="17" t="str">
        <f t="shared" si="8"/>
        <v/>
      </c>
      <c r="H48" s="17" t="str">
        <f t="shared" si="7"/>
        <v/>
      </c>
      <c r="I48" s="17" t="str">
        <f t="shared" si="7"/>
        <v/>
      </c>
      <c r="J48" s="37" t="str">
        <f t="shared" si="5"/>
        <v/>
      </c>
      <c r="K48" s="38" t="str">
        <f t="shared" si="5"/>
        <v/>
      </c>
      <c r="L48" s="39" t="str">
        <f t="shared" si="5"/>
        <v/>
      </c>
      <c r="M48" s="37" t="str">
        <f t="shared" si="6"/>
        <v/>
      </c>
      <c r="N48" s="38" t="str">
        <f t="shared" si="6"/>
        <v/>
      </c>
      <c r="O48" s="39" t="str">
        <f t="shared" si="6"/>
        <v/>
      </c>
    </row>
    <row r="49" spans="1:15" x14ac:dyDescent="0.4">
      <c r="A49" s="5">
        <v>41</v>
      </c>
      <c r="B49" s="87"/>
      <c r="C49" s="40"/>
      <c r="D49" s="50"/>
      <c r="E49" s="51"/>
      <c r="F49" s="52"/>
      <c r="G49" s="17" t="str">
        <f t="shared" si="8"/>
        <v/>
      </c>
      <c r="H49" s="17" t="str">
        <f t="shared" si="7"/>
        <v/>
      </c>
      <c r="I49" s="17" t="str">
        <f t="shared" si="7"/>
        <v/>
      </c>
      <c r="J49" s="37" t="str">
        <f t="shared" si="5"/>
        <v/>
      </c>
      <c r="K49" s="38" t="str">
        <f t="shared" si="5"/>
        <v/>
      </c>
      <c r="L49" s="39" t="str">
        <f t="shared" si="5"/>
        <v/>
      </c>
      <c r="M49" s="37" t="str">
        <f t="shared" si="6"/>
        <v/>
      </c>
      <c r="N49" s="38" t="str">
        <f t="shared" si="6"/>
        <v/>
      </c>
      <c r="O49" s="39" t="str">
        <f t="shared" si="6"/>
        <v/>
      </c>
    </row>
    <row r="50" spans="1:15" x14ac:dyDescent="0.4">
      <c r="A50" s="5">
        <v>42</v>
      </c>
      <c r="B50" s="87"/>
      <c r="C50" s="40"/>
      <c r="D50" s="50"/>
      <c r="E50" s="51"/>
      <c r="F50" s="52"/>
      <c r="G50" s="17" t="str">
        <f t="shared" si="8"/>
        <v/>
      </c>
      <c r="H50" s="17" t="str">
        <f t="shared" si="7"/>
        <v/>
      </c>
      <c r="I50" s="17" t="str">
        <f t="shared" si="7"/>
        <v/>
      </c>
      <c r="J50" s="37" t="str">
        <f t="shared" si="5"/>
        <v/>
      </c>
      <c r="K50" s="38" t="str">
        <f t="shared" si="5"/>
        <v/>
      </c>
      <c r="L50" s="39" t="str">
        <f t="shared" si="5"/>
        <v/>
      </c>
      <c r="M50" s="37" t="str">
        <f t="shared" si="6"/>
        <v/>
      </c>
      <c r="N50" s="38" t="str">
        <f t="shared" si="6"/>
        <v/>
      </c>
      <c r="O50" s="39" t="str">
        <f t="shared" si="6"/>
        <v/>
      </c>
    </row>
    <row r="51" spans="1:15" x14ac:dyDescent="0.4">
      <c r="A51" s="5">
        <v>43</v>
      </c>
      <c r="B51" s="87"/>
      <c r="C51" s="40"/>
      <c r="D51" s="50"/>
      <c r="E51" s="51"/>
      <c r="F51" s="70"/>
      <c r="G51" s="17" t="str">
        <f t="shared" si="8"/>
        <v/>
      </c>
      <c r="H51" s="17" t="str">
        <f t="shared" si="7"/>
        <v/>
      </c>
      <c r="I51" s="17" t="str">
        <f t="shared" si="7"/>
        <v/>
      </c>
      <c r="J51" s="37" t="str">
        <f t="shared" si="5"/>
        <v/>
      </c>
      <c r="K51" s="38" t="str">
        <f t="shared" si="5"/>
        <v/>
      </c>
      <c r="L51" s="39" t="str">
        <f t="shared" si="5"/>
        <v/>
      </c>
      <c r="M51" s="37" t="str">
        <f t="shared" si="6"/>
        <v/>
      </c>
      <c r="N51" s="38" t="str">
        <f t="shared" si="6"/>
        <v/>
      </c>
      <c r="O51" s="39" t="str">
        <f t="shared" si="6"/>
        <v/>
      </c>
    </row>
    <row r="52" spans="1:15" x14ac:dyDescent="0.4">
      <c r="A52" s="5">
        <v>44</v>
      </c>
      <c r="B52" s="87"/>
      <c r="C52" s="40"/>
      <c r="D52" s="50"/>
      <c r="E52" s="51"/>
      <c r="F52" s="52"/>
      <c r="G52" s="17" t="str">
        <f t="shared" si="8"/>
        <v/>
      </c>
      <c r="H52" s="17" t="str">
        <f t="shared" si="7"/>
        <v/>
      </c>
      <c r="I52" s="17" t="str">
        <f t="shared" si="7"/>
        <v/>
      </c>
      <c r="J52" s="37" t="str">
        <f t="shared" si="5"/>
        <v/>
      </c>
      <c r="K52" s="38" t="str">
        <f t="shared" si="5"/>
        <v/>
      </c>
      <c r="L52" s="39" t="str">
        <f t="shared" si="5"/>
        <v/>
      </c>
      <c r="M52" s="37" t="str">
        <f t="shared" si="6"/>
        <v/>
      </c>
      <c r="N52" s="38" t="str">
        <f t="shared" si="6"/>
        <v/>
      </c>
      <c r="O52" s="39" t="str">
        <f t="shared" si="6"/>
        <v/>
      </c>
    </row>
    <row r="53" spans="1:15" x14ac:dyDescent="0.4">
      <c r="A53" s="5">
        <v>45</v>
      </c>
      <c r="B53" s="87"/>
      <c r="C53" s="40"/>
      <c r="D53" s="50"/>
      <c r="E53" s="51"/>
      <c r="F53" s="52"/>
      <c r="G53" s="17" t="str">
        <f t="shared" si="8"/>
        <v/>
      </c>
      <c r="H53" s="17" t="str">
        <f t="shared" si="7"/>
        <v/>
      </c>
      <c r="I53" s="17" t="str">
        <f t="shared" si="7"/>
        <v/>
      </c>
      <c r="J53" s="37" t="str">
        <f t="shared" si="5"/>
        <v/>
      </c>
      <c r="K53" s="38" t="str">
        <f t="shared" si="5"/>
        <v/>
      </c>
      <c r="L53" s="39" t="str">
        <f t="shared" si="5"/>
        <v/>
      </c>
      <c r="M53" s="37" t="str">
        <f t="shared" si="6"/>
        <v/>
      </c>
      <c r="N53" s="38" t="str">
        <f t="shared" si="6"/>
        <v/>
      </c>
      <c r="O53" s="39" t="str">
        <f t="shared" si="6"/>
        <v/>
      </c>
    </row>
    <row r="54" spans="1:15" x14ac:dyDescent="0.4">
      <c r="A54" s="5">
        <v>46</v>
      </c>
      <c r="B54" s="87"/>
      <c r="C54" s="40"/>
      <c r="D54" s="50"/>
      <c r="E54" s="51"/>
      <c r="F54" s="52"/>
      <c r="G54" s="17" t="str">
        <f t="shared" si="8"/>
        <v/>
      </c>
      <c r="H54" s="17" t="str">
        <f t="shared" si="7"/>
        <v/>
      </c>
      <c r="I54" s="17" t="str">
        <f t="shared" si="7"/>
        <v/>
      </c>
      <c r="J54" s="37" t="str">
        <f t="shared" si="5"/>
        <v/>
      </c>
      <c r="K54" s="38" t="str">
        <f t="shared" si="5"/>
        <v/>
      </c>
      <c r="L54" s="39" t="str">
        <f t="shared" si="5"/>
        <v/>
      </c>
      <c r="M54" s="37" t="str">
        <f t="shared" si="6"/>
        <v/>
      </c>
      <c r="N54" s="38" t="str">
        <f t="shared" si="6"/>
        <v/>
      </c>
      <c r="O54" s="39" t="str">
        <f t="shared" si="6"/>
        <v/>
      </c>
    </row>
    <row r="55" spans="1:15" x14ac:dyDescent="0.4">
      <c r="A55" s="5">
        <v>47</v>
      </c>
      <c r="B55" s="87"/>
      <c r="C55" s="40"/>
      <c r="D55" s="50"/>
      <c r="E55" s="51"/>
      <c r="F55" s="52"/>
      <c r="G55" s="17" t="str">
        <f t="shared" si="8"/>
        <v/>
      </c>
      <c r="H55" s="17" t="str">
        <f t="shared" si="7"/>
        <v/>
      </c>
      <c r="I55" s="17" t="str">
        <f t="shared" si="7"/>
        <v/>
      </c>
      <c r="J55" s="37" t="str">
        <f t="shared" si="5"/>
        <v/>
      </c>
      <c r="K55" s="38" t="str">
        <f t="shared" si="5"/>
        <v/>
      </c>
      <c r="L55" s="39" t="str">
        <f t="shared" si="5"/>
        <v/>
      </c>
      <c r="M55" s="37" t="str">
        <f t="shared" si="6"/>
        <v/>
      </c>
      <c r="N55" s="38" t="str">
        <f t="shared" si="6"/>
        <v/>
      </c>
      <c r="O55" s="39" t="str">
        <f t="shared" si="6"/>
        <v/>
      </c>
    </row>
    <row r="56" spans="1:15" x14ac:dyDescent="0.4">
      <c r="A56" s="5">
        <v>48</v>
      </c>
      <c r="B56" s="87"/>
      <c r="C56" s="40"/>
      <c r="D56" s="50"/>
      <c r="E56" s="51"/>
      <c r="F56" s="52"/>
      <c r="G56" s="17" t="str">
        <f t="shared" si="8"/>
        <v/>
      </c>
      <c r="H56" s="17" t="str">
        <f t="shared" si="7"/>
        <v/>
      </c>
      <c r="I56" s="17" t="str">
        <f t="shared" si="7"/>
        <v/>
      </c>
      <c r="J56" s="37" t="str">
        <f t="shared" si="5"/>
        <v/>
      </c>
      <c r="K56" s="38" t="str">
        <f t="shared" si="5"/>
        <v/>
      </c>
      <c r="L56" s="39" t="str">
        <f t="shared" si="5"/>
        <v/>
      </c>
      <c r="M56" s="37" t="str">
        <f t="shared" si="6"/>
        <v/>
      </c>
      <c r="N56" s="38" t="str">
        <f t="shared" si="6"/>
        <v/>
      </c>
      <c r="O56" s="39" t="str">
        <f t="shared" si="6"/>
        <v/>
      </c>
    </row>
    <row r="57" spans="1:15" x14ac:dyDescent="0.4">
      <c r="A57" s="5">
        <v>49</v>
      </c>
      <c r="B57" s="87"/>
      <c r="C57" s="40"/>
      <c r="D57" s="50"/>
      <c r="E57" s="51"/>
      <c r="F57" s="52"/>
      <c r="G57" s="17" t="str">
        <f t="shared" si="8"/>
        <v/>
      </c>
      <c r="H57" s="17" t="str">
        <f t="shared" si="7"/>
        <v/>
      </c>
      <c r="I57" s="17" t="str">
        <f t="shared" si="7"/>
        <v/>
      </c>
      <c r="J57" s="37" t="str">
        <f t="shared" si="5"/>
        <v/>
      </c>
      <c r="K57" s="38" t="str">
        <f t="shared" si="5"/>
        <v/>
      </c>
      <c r="L57" s="39" t="str">
        <f t="shared" si="5"/>
        <v/>
      </c>
      <c r="M57" s="37" t="str">
        <f t="shared" si="6"/>
        <v/>
      </c>
      <c r="N57" s="38" t="str">
        <f t="shared" si="6"/>
        <v/>
      </c>
      <c r="O57" s="39" t="str">
        <f t="shared" si="6"/>
        <v/>
      </c>
    </row>
    <row r="58" spans="1:15" ht="19.5" thickBot="1" x14ac:dyDescent="0.45">
      <c r="A58" s="5">
        <v>50</v>
      </c>
      <c r="B58" s="88"/>
      <c r="C58" s="44"/>
      <c r="D58" s="53"/>
      <c r="E58" s="54"/>
      <c r="F58" s="55"/>
      <c r="G58" s="17" t="str">
        <f t="shared" si="8"/>
        <v/>
      </c>
      <c r="H58" s="17" t="str">
        <f t="shared" si="8"/>
        <v/>
      </c>
      <c r="I58" s="17" t="str">
        <f t="shared" si="8"/>
        <v/>
      </c>
      <c r="J58" s="37" t="str">
        <f t="shared" si="5"/>
        <v/>
      </c>
      <c r="K58" s="38" t="str">
        <f t="shared" si="5"/>
        <v/>
      </c>
      <c r="L58" s="39" t="str">
        <f t="shared" si="5"/>
        <v/>
      </c>
      <c r="M58" s="37" t="str">
        <f t="shared" si="6"/>
        <v/>
      </c>
      <c r="N58" s="38" t="str">
        <f t="shared" si="6"/>
        <v/>
      </c>
      <c r="O58" s="39" t="str">
        <f t="shared" si="6"/>
        <v/>
      </c>
    </row>
    <row r="59" spans="1:15" ht="19.5" thickBot="1" x14ac:dyDescent="0.45">
      <c r="A59" s="5"/>
      <c r="B59" s="99" t="s">
        <v>5</v>
      </c>
      <c r="C59" s="100"/>
      <c r="D59" s="1">
        <f>COUNTIF(D9:D58,1.27)</f>
        <v>3</v>
      </c>
      <c r="E59" s="1">
        <f>COUNTIF(E9:E58,1.5)</f>
        <v>3</v>
      </c>
      <c r="F59" s="4">
        <f>COUNTIF(F9:F58,2)</f>
        <v>3</v>
      </c>
      <c r="G59" s="62">
        <f>M59+G8</f>
        <v>102101.65362647494</v>
      </c>
      <c r="H59" s="15">
        <f>N59+H8</f>
        <v>104151.1510802125</v>
      </c>
      <c r="I59" s="16">
        <f>O59+I8</f>
        <v>108700.8145768</v>
      </c>
      <c r="J59" s="59" t="s">
        <v>31</v>
      </c>
      <c r="K59" s="60">
        <f>B58-B9</f>
        <v>-45621.083333333336</v>
      </c>
      <c r="L59" s="61" t="s">
        <v>32</v>
      </c>
      <c r="M59" s="71">
        <f>SUM(M9:M58)</f>
        <v>2101.6536264749489</v>
      </c>
      <c r="N59" s="72">
        <f>SUM(N9:N58)</f>
        <v>4151.1510802124994</v>
      </c>
      <c r="O59" s="73">
        <f>SUM(O9:O58)</f>
        <v>8700.8145767999995</v>
      </c>
    </row>
    <row r="60" spans="1:15" ht="19.5" thickBot="1" x14ac:dyDescent="0.45">
      <c r="A60" s="5"/>
      <c r="B60" s="93" t="s">
        <v>6</v>
      </c>
      <c r="C60" s="94"/>
      <c r="D60" s="1">
        <f>COUNTIF(D9:D58,-1)</f>
        <v>3</v>
      </c>
      <c r="E60" s="1">
        <f>COUNTIF(E9:E58,-1)</f>
        <v>3</v>
      </c>
      <c r="F60" s="4">
        <f>COUNTIF(F9:F58,-1)</f>
        <v>3</v>
      </c>
      <c r="G60" s="91" t="s">
        <v>30</v>
      </c>
      <c r="H60" s="92"/>
      <c r="I60" s="98"/>
      <c r="J60" s="91" t="s">
        <v>33</v>
      </c>
      <c r="K60" s="92"/>
      <c r="L60" s="98"/>
      <c r="M60" s="5"/>
      <c r="O60" s="3"/>
    </row>
    <row r="61" spans="1:15" ht="19.5" thickBot="1" x14ac:dyDescent="0.45">
      <c r="A61" s="5"/>
      <c r="B61" s="93" t="s">
        <v>34</v>
      </c>
      <c r="C61" s="94"/>
      <c r="D61" s="1">
        <f>COUNTIF(D9:D58,0)</f>
        <v>1</v>
      </c>
      <c r="E61" s="1">
        <f>COUNTIF(E9:E58,0)</f>
        <v>1</v>
      </c>
      <c r="F61" s="1">
        <f>COUNTIF(F9:F58,0)</f>
        <v>1</v>
      </c>
      <c r="G61" s="66">
        <f>G59/G8</f>
        <v>1.0210165362647494</v>
      </c>
      <c r="H61" s="67">
        <f t="shared" ref="H61" si="9">H59/H8</f>
        <v>1.0415115108021249</v>
      </c>
      <c r="I61" s="68">
        <f>I59/I8</f>
        <v>1.0870081457679999</v>
      </c>
      <c r="J61" s="57">
        <f>(G61-100%)*30/K59</f>
        <v>-1.3820278736822687E-5</v>
      </c>
      <c r="K61" s="57">
        <f>(H61-100%)*30/K59</f>
        <v>-2.7297583333665104E-5</v>
      </c>
      <c r="L61" s="58">
        <f>(I61-100%)*30/K59</f>
        <v>-5.7215747244932354E-5</v>
      </c>
      <c r="M61" s="6"/>
      <c r="N61" s="2"/>
      <c r="O61" s="7"/>
    </row>
    <row r="62" spans="1:15" ht="19.5" thickBot="1" x14ac:dyDescent="0.45">
      <c r="B62" s="91" t="s">
        <v>4</v>
      </c>
      <c r="C62" s="92"/>
      <c r="D62" s="69">
        <f t="shared" ref="D62:E62" si="10">D59/(D59+D60+D61)</f>
        <v>0.42857142857142855</v>
      </c>
      <c r="E62" s="64">
        <f t="shared" si="10"/>
        <v>0.42857142857142855</v>
      </c>
      <c r="F62" s="65">
        <f>F59/(F59+F60+F61)</f>
        <v>0.42857142857142855</v>
      </c>
    </row>
    <row r="64" spans="1:15" x14ac:dyDescent="0.4">
      <c r="D64" s="63"/>
      <c r="E64" s="63"/>
      <c r="F64" s="6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X25"/>
  <sheetViews>
    <sheetView workbookViewId="0">
      <selection sqref="A1:XFD1048576"/>
    </sheetView>
  </sheetViews>
  <sheetFormatPr defaultRowHeight="18.75" x14ac:dyDescent="0.4"/>
  <cols>
    <col min="1" max="1" width="4.25" style="74" bestFit="1" customWidth="1"/>
    <col min="2" max="2" width="9.125" style="76" bestFit="1" customWidth="1"/>
    <col min="3" max="3" width="21" style="76" bestFit="1" customWidth="1"/>
    <col min="4" max="5" width="13.75" style="90" bestFit="1" customWidth="1"/>
    <col min="6" max="6" width="11.875" style="80" bestFit="1" customWidth="1"/>
    <col min="7" max="7" width="7.75" style="74" bestFit="1" customWidth="1"/>
    <col min="8" max="8" width="13.75" style="80" bestFit="1" customWidth="1"/>
    <col min="9" max="9" width="11.875" style="80" bestFit="1" customWidth="1"/>
    <col min="10" max="10" width="1.875" customWidth="1"/>
    <col min="11" max="12" width="13.75" style="90" bestFit="1" customWidth="1"/>
    <col min="13" max="13" width="10.875" style="80" bestFit="1" customWidth="1"/>
    <col min="14" max="14" width="10.875" style="75" customWidth="1"/>
    <col min="15" max="15" width="11.875" style="80" bestFit="1" customWidth="1"/>
    <col min="16" max="16" width="9.25" style="77" bestFit="1" customWidth="1"/>
    <col min="17" max="17" width="10.625" style="77" bestFit="1" customWidth="1"/>
    <col min="18" max="18" width="17.375" style="80" bestFit="1" customWidth="1"/>
    <col min="19" max="20" width="13.75" style="80" bestFit="1" customWidth="1"/>
    <col min="21" max="21" width="9.25" style="74" bestFit="1" customWidth="1"/>
    <col min="22" max="16384" width="9" style="76"/>
  </cols>
  <sheetData>
    <row r="1" spans="1:24" s="74" customFormat="1" ht="16.5" x14ac:dyDescent="0.4">
      <c r="B1" s="76"/>
      <c r="D1" s="89"/>
      <c r="E1" s="89"/>
      <c r="F1" s="75"/>
      <c r="G1" s="74" t="s">
        <v>48</v>
      </c>
      <c r="H1" s="75"/>
      <c r="I1" s="75"/>
      <c r="K1" s="89"/>
      <c r="L1" s="89"/>
      <c r="M1" s="101" t="s">
        <v>42</v>
      </c>
      <c r="N1" s="101"/>
      <c r="O1" s="101"/>
      <c r="P1" s="77" t="s">
        <v>49</v>
      </c>
      <c r="Q1" s="77" t="s">
        <v>55</v>
      </c>
      <c r="R1" s="75"/>
      <c r="S1" s="75"/>
      <c r="T1" s="75"/>
      <c r="U1" s="74" t="s">
        <v>59</v>
      </c>
      <c r="V1" s="74" t="s">
        <v>60</v>
      </c>
    </row>
    <row r="2" spans="1:24" s="74" customFormat="1" ht="16.5" x14ac:dyDescent="0.4">
      <c r="A2" s="74" t="s">
        <v>61</v>
      </c>
      <c r="B2" s="76" t="s">
        <v>54</v>
      </c>
      <c r="C2" s="74" t="s">
        <v>62</v>
      </c>
      <c r="D2" s="89" t="s">
        <v>35</v>
      </c>
      <c r="E2" s="89" t="s">
        <v>36</v>
      </c>
      <c r="F2" s="75" t="s">
        <v>44</v>
      </c>
      <c r="G2" s="74" t="s">
        <v>39</v>
      </c>
      <c r="H2" s="75" t="s">
        <v>37</v>
      </c>
      <c r="I2" s="75" t="s">
        <v>38</v>
      </c>
      <c r="K2" s="89" t="s">
        <v>40</v>
      </c>
      <c r="L2" s="89" t="s">
        <v>41</v>
      </c>
      <c r="M2" s="75" t="s">
        <v>40</v>
      </c>
      <c r="N2" s="75" t="s">
        <v>56</v>
      </c>
      <c r="O2" s="75" t="s">
        <v>41</v>
      </c>
      <c r="P2" s="77" t="s">
        <v>50</v>
      </c>
      <c r="Q2" s="77" t="s">
        <v>57</v>
      </c>
      <c r="R2" s="75" t="s">
        <v>43</v>
      </c>
      <c r="S2" s="75" t="s">
        <v>45</v>
      </c>
      <c r="T2" s="75" t="s">
        <v>46</v>
      </c>
      <c r="U2" s="74" t="s">
        <v>51</v>
      </c>
      <c r="V2" s="74" t="s">
        <v>51</v>
      </c>
      <c r="W2" s="74" t="s">
        <v>65</v>
      </c>
    </row>
    <row r="3" spans="1:24" x14ac:dyDescent="0.4">
      <c r="A3" s="74">
        <v>1</v>
      </c>
      <c r="B3" s="79">
        <v>37172</v>
      </c>
      <c r="C3" s="78">
        <v>45621.083333333336</v>
      </c>
      <c r="D3" s="90">
        <v>194.11500000000001</v>
      </c>
      <c r="E3" s="90">
        <v>194.21</v>
      </c>
      <c r="F3" s="80">
        <f t="shared" ref="F3:F25" si="0">+E3-D3</f>
        <v>9.4999999999998863E-2</v>
      </c>
      <c r="G3" s="74">
        <f t="shared" ref="G3:G25" si="1">IF(F3&gt;=0,1,2)</f>
        <v>1</v>
      </c>
      <c r="H3" s="80">
        <f t="shared" ref="H3:H25" si="2">AVERAGE(D3:E3)</f>
        <v>194.16250000000002</v>
      </c>
      <c r="I3" s="80">
        <f t="shared" ref="I3:I25" si="3">ABS(E3-D3)/2</f>
        <v>4.7499999999999432E-2</v>
      </c>
      <c r="K3" s="90">
        <v>194.23699999999999</v>
      </c>
      <c r="L3" s="90">
        <v>193.767</v>
      </c>
      <c r="M3" s="80">
        <f t="shared" ref="M3:M25" si="4">+K3-$H3</f>
        <v>7.4499999999972033E-2</v>
      </c>
      <c r="N3" s="75" t="str">
        <f>IF(M3-O3&gt;0,"上","下")</f>
        <v>下</v>
      </c>
      <c r="O3" s="80">
        <f>ABS(L3-$H3)</f>
        <v>0.39550000000002683</v>
      </c>
      <c r="P3" s="77">
        <v>1</v>
      </c>
      <c r="Q3" s="77" t="s">
        <v>58</v>
      </c>
      <c r="R3" s="80">
        <f>MAX(O3/I3,M3/I3)</f>
        <v>8.3263157894743483</v>
      </c>
      <c r="S3" s="80">
        <v>193.97399999999999</v>
      </c>
      <c r="T3" s="80">
        <v>193.874</v>
      </c>
      <c r="U3" s="74">
        <v>1</v>
      </c>
      <c r="V3" s="74">
        <v>1</v>
      </c>
      <c r="W3" s="74" t="s">
        <v>66</v>
      </c>
      <c r="X3" s="76" t="s">
        <v>67</v>
      </c>
    </row>
    <row r="4" spans="1:24" x14ac:dyDescent="0.4">
      <c r="A4" s="74">
        <v>2</v>
      </c>
      <c r="B4" s="79">
        <v>37111</v>
      </c>
      <c r="C4" s="78">
        <v>45621.416666666664</v>
      </c>
      <c r="D4" s="90">
        <v>194.27</v>
      </c>
      <c r="E4" s="90">
        <v>194.303</v>
      </c>
      <c r="F4" s="80">
        <f t="shared" si="0"/>
        <v>3.299999999998704E-2</v>
      </c>
      <c r="G4" s="74">
        <f t="shared" si="1"/>
        <v>1</v>
      </c>
      <c r="H4" s="80">
        <f t="shared" si="2"/>
        <v>194.28649999999999</v>
      </c>
      <c r="I4" s="80">
        <f t="shared" si="3"/>
        <v>1.649999999999352E-2</v>
      </c>
      <c r="K4" s="90">
        <v>194.405</v>
      </c>
      <c r="L4" s="90">
        <v>193.958</v>
      </c>
      <c r="M4" s="80">
        <f t="shared" si="4"/>
        <v>0.1185000000000116</v>
      </c>
      <c r="N4" s="75" t="str">
        <f t="shared" ref="N4:N25" si="5">IF(M4-O4&gt;0,"上","下")</f>
        <v>下</v>
      </c>
      <c r="O4" s="80">
        <f t="shared" ref="O4:O25" si="6">ABS(L4-$H4)</f>
        <v>0.32849999999999113</v>
      </c>
      <c r="P4" s="77">
        <v>1</v>
      </c>
      <c r="Q4" s="77" t="s">
        <v>58</v>
      </c>
      <c r="R4" s="80">
        <f t="shared" ref="R4:R25" si="7">MAX(O4/I4,M4/I4)</f>
        <v>19.90909090909819</v>
      </c>
      <c r="S4" s="80">
        <v>194.09299999999999</v>
      </c>
      <c r="T4" s="80">
        <v>193.96700000000001</v>
      </c>
      <c r="U4" s="74">
        <v>1</v>
      </c>
      <c r="V4" s="74">
        <v>1</v>
      </c>
    </row>
    <row r="5" spans="1:24" x14ac:dyDescent="0.4">
      <c r="A5" s="74">
        <v>3</v>
      </c>
      <c r="B5" s="79">
        <v>37068</v>
      </c>
      <c r="C5" s="78">
        <v>45621.75</v>
      </c>
      <c r="D5" s="90">
        <v>193.73599999999999</v>
      </c>
      <c r="E5" s="90">
        <v>193.642</v>
      </c>
      <c r="F5" s="80">
        <f t="shared" si="0"/>
        <v>-9.3999999999994088E-2</v>
      </c>
      <c r="G5" s="74">
        <f t="shared" si="1"/>
        <v>2</v>
      </c>
      <c r="H5" s="80">
        <f t="shared" si="2"/>
        <v>193.68899999999999</v>
      </c>
      <c r="I5" s="80">
        <f t="shared" si="3"/>
        <v>4.6999999999997044E-2</v>
      </c>
      <c r="K5" s="90">
        <v>194.00399999999999</v>
      </c>
      <c r="L5" s="90">
        <v>193.58799999999999</v>
      </c>
      <c r="M5" s="80">
        <f t="shared" si="4"/>
        <v>0.31499999999999773</v>
      </c>
      <c r="N5" s="75" t="str">
        <f t="shared" si="5"/>
        <v>上</v>
      </c>
      <c r="O5" s="80">
        <f t="shared" si="6"/>
        <v>0.10099999999999909</v>
      </c>
      <c r="P5" s="77">
        <v>2</v>
      </c>
      <c r="Q5" s="77" t="s">
        <v>58</v>
      </c>
      <c r="R5" s="80">
        <f t="shared" si="7"/>
        <v>6.7021276595748409</v>
      </c>
      <c r="S5" s="80">
        <v>193.99199999999999</v>
      </c>
      <c r="T5" s="80">
        <v>194.018</v>
      </c>
      <c r="U5" s="74">
        <v>1</v>
      </c>
      <c r="V5" s="74"/>
    </row>
    <row r="6" spans="1:24" x14ac:dyDescent="0.4">
      <c r="A6" s="74">
        <v>4</v>
      </c>
      <c r="B6" s="79">
        <v>38034</v>
      </c>
      <c r="C6" s="78">
        <v>45622.666666666664</v>
      </c>
      <c r="D6" s="90">
        <v>193.03399999999999</v>
      </c>
      <c r="E6" s="90">
        <v>193.01300000000001</v>
      </c>
      <c r="F6" s="80">
        <f t="shared" si="0"/>
        <v>-2.0999999999986585E-2</v>
      </c>
      <c r="G6" s="74">
        <f t="shared" si="1"/>
        <v>2</v>
      </c>
      <c r="H6" s="80">
        <f t="shared" si="2"/>
        <v>193.02350000000001</v>
      </c>
      <c r="I6" s="80">
        <f t="shared" si="3"/>
        <v>1.0499999999993292E-2</v>
      </c>
      <c r="K6" s="90">
        <v>193.28100000000001</v>
      </c>
      <c r="L6" s="90">
        <v>192.98500000000001</v>
      </c>
      <c r="M6" s="80">
        <f t="shared" si="4"/>
        <v>0.25749999999999318</v>
      </c>
      <c r="N6" s="75" t="str">
        <f t="shared" si="5"/>
        <v>上</v>
      </c>
      <c r="O6" s="80">
        <f t="shared" si="6"/>
        <v>3.8499999999999091E-2</v>
      </c>
      <c r="P6" s="77">
        <v>2</v>
      </c>
      <c r="Q6" s="77" t="s">
        <v>58</v>
      </c>
      <c r="R6" s="80">
        <f t="shared" si="7"/>
        <v>24.523809523824539</v>
      </c>
      <c r="S6" s="80">
        <v>193.24600000000001</v>
      </c>
      <c r="T6" s="80">
        <v>193.28</v>
      </c>
      <c r="U6" s="74">
        <v>1</v>
      </c>
      <c r="V6" s="74">
        <v>1</v>
      </c>
    </row>
    <row r="7" spans="1:24" x14ac:dyDescent="0.4">
      <c r="A7" s="74">
        <v>5</v>
      </c>
      <c r="B7" s="79">
        <v>38061</v>
      </c>
      <c r="C7" s="78">
        <v>45623.041666666664</v>
      </c>
      <c r="D7" s="90">
        <v>192.34700000000001</v>
      </c>
      <c r="E7" s="90">
        <v>192.292</v>
      </c>
      <c r="F7" s="80">
        <f t="shared" si="0"/>
        <v>-5.5000000000006821E-2</v>
      </c>
      <c r="G7" s="74">
        <f t="shared" si="1"/>
        <v>2</v>
      </c>
      <c r="H7" s="80">
        <f t="shared" si="2"/>
        <v>192.31950000000001</v>
      </c>
      <c r="I7" s="80">
        <f t="shared" si="3"/>
        <v>2.7500000000003411E-2</v>
      </c>
      <c r="K7" s="90">
        <v>192.62</v>
      </c>
      <c r="L7" s="90">
        <v>192.286</v>
      </c>
      <c r="M7" s="80">
        <f t="shared" si="4"/>
        <v>0.30049999999999955</v>
      </c>
      <c r="N7" s="75" t="str">
        <f t="shared" si="5"/>
        <v>上</v>
      </c>
      <c r="O7" s="80">
        <f t="shared" si="6"/>
        <v>3.3500000000003638E-2</v>
      </c>
      <c r="P7" s="77">
        <v>2</v>
      </c>
      <c r="Q7" s="77" t="s">
        <v>58</v>
      </c>
      <c r="R7" s="80">
        <f t="shared" si="7"/>
        <v>10.927272727271356</v>
      </c>
      <c r="S7" s="80">
        <v>192.417</v>
      </c>
      <c r="T7" s="80">
        <v>192.83600000000001</v>
      </c>
      <c r="U7" s="74">
        <v>1</v>
      </c>
      <c r="V7" s="74"/>
    </row>
    <row r="8" spans="1:24" x14ac:dyDescent="0.4">
      <c r="A8" s="74">
        <v>6</v>
      </c>
      <c r="B8" s="79">
        <v>38196</v>
      </c>
      <c r="C8" s="78">
        <v>45624.333333333336</v>
      </c>
      <c r="D8" s="90">
        <v>191.91300000000001</v>
      </c>
      <c r="E8" s="90">
        <v>191.863</v>
      </c>
      <c r="F8" s="80">
        <f t="shared" si="0"/>
        <v>-5.0000000000011369E-2</v>
      </c>
      <c r="G8" s="74">
        <f t="shared" si="1"/>
        <v>2</v>
      </c>
      <c r="H8" s="80">
        <f t="shared" si="2"/>
        <v>191.88800000000001</v>
      </c>
      <c r="I8" s="80">
        <f t="shared" si="3"/>
        <v>2.5000000000005684E-2</v>
      </c>
      <c r="K8" s="90">
        <v>192.01900000000001</v>
      </c>
      <c r="L8" s="90">
        <v>191.59399999999999</v>
      </c>
      <c r="M8" s="80">
        <f t="shared" si="4"/>
        <v>0.13100000000000023</v>
      </c>
      <c r="N8" s="75" t="str">
        <f t="shared" si="5"/>
        <v>下</v>
      </c>
      <c r="O8" s="80">
        <f t="shared" si="6"/>
        <v>0.29400000000001114</v>
      </c>
      <c r="P8" s="77">
        <v>1</v>
      </c>
      <c r="Q8" s="77" t="s">
        <v>58</v>
      </c>
      <c r="R8" s="80">
        <f t="shared" si="7"/>
        <v>11.759999999997772</v>
      </c>
      <c r="S8" s="80">
        <v>191.86</v>
      </c>
      <c r="T8" s="80">
        <v>191.59100000000001</v>
      </c>
      <c r="U8" s="74">
        <v>1</v>
      </c>
      <c r="V8" s="74"/>
    </row>
    <row r="9" spans="1:24" x14ac:dyDescent="0.4">
      <c r="A9" s="74">
        <v>7</v>
      </c>
      <c r="B9" s="79">
        <v>50296</v>
      </c>
      <c r="C9" s="78">
        <v>45624.75</v>
      </c>
      <c r="D9" s="90">
        <v>192.15100000000001</v>
      </c>
      <c r="E9" s="90">
        <v>192.184</v>
      </c>
      <c r="F9" s="80">
        <f t="shared" si="0"/>
        <v>3.299999999998704E-2</v>
      </c>
      <c r="G9" s="74">
        <f t="shared" si="1"/>
        <v>1</v>
      </c>
      <c r="H9" s="80">
        <f t="shared" si="2"/>
        <v>192.16750000000002</v>
      </c>
      <c r="I9" s="80">
        <f t="shared" si="3"/>
        <v>1.649999999999352E-2</v>
      </c>
      <c r="K9" s="90">
        <v>192.24600000000001</v>
      </c>
      <c r="L9" s="90">
        <v>192.05500000000001</v>
      </c>
      <c r="M9" s="80">
        <f t="shared" si="4"/>
        <v>7.8499999999991132E-2</v>
      </c>
      <c r="N9" s="75" t="str">
        <f t="shared" si="5"/>
        <v>下</v>
      </c>
      <c r="O9" s="80">
        <f t="shared" si="6"/>
        <v>0.11250000000001137</v>
      </c>
      <c r="P9" s="77">
        <v>1</v>
      </c>
      <c r="Q9" s="77" t="s">
        <v>58</v>
      </c>
      <c r="R9" s="80">
        <f t="shared" si="7"/>
        <v>6.8181818181851845</v>
      </c>
      <c r="S9" s="80">
        <v>192.14</v>
      </c>
      <c r="T9" s="80">
        <v>192</v>
      </c>
      <c r="U9" s="74">
        <v>1</v>
      </c>
      <c r="V9" s="74"/>
    </row>
    <row r="10" spans="1:24" x14ac:dyDescent="0.4">
      <c r="A10" s="74">
        <v>8</v>
      </c>
      <c r="B10" s="79"/>
      <c r="C10" s="78"/>
      <c r="D10" s="90">
        <v>162.446</v>
      </c>
      <c r="E10" s="90">
        <v>162.47999999999999</v>
      </c>
      <c r="F10" s="80">
        <f t="shared" si="0"/>
        <v>3.3999999999991815E-2</v>
      </c>
      <c r="G10" s="74">
        <f t="shared" si="1"/>
        <v>1</v>
      </c>
      <c r="H10" s="80">
        <f t="shared" si="2"/>
        <v>162.46299999999999</v>
      </c>
      <c r="I10" s="80">
        <f t="shared" si="3"/>
        <v>1.6999999999995907E-2</v>
      </c>
      <c r="K10" s="90">
        <v>162.49700000000001</v>
      </c>
      <c r="L10" s="90">
        <v>162.4</v>
      </c>
      <c r="M10" s="80">
        <f t="shared" si="4"/>
        <v>3.4000000000020236E-2</v>
      </c>
      <c r="N10" s="75" t="str">
        <f t="shared" si="5"/>
        <v>下</v>
      </c>
      <c r="O10" s="80">
        <f t="shared" si="6"/>
        <v>6.2999999999988177E-2</v>
      </c>
      <c r="P10" s="77">
        <v>2</v>
      </c>
      <c r="Q10" s="81" t="s">
        <v>63</v>
      </c>
      <c r="R10" s="80">
        <f t="shared" si="7"/>
        <v>3.7058823529413734</v>
      </c>
      <c r="V10" s="74"/>
    </row>
    <row r="11" spans="1:24" x14ac:dyDescent="0.4">
      <c r="A11" s="74">
        <v>9</v>
      </c>
      <c r="B11" s="79"/>
      <c r="C11" s="78"/>
      <c r="D11" s="90">
        <v>162.63</v>
      </c>
      <c r="E11" s="90">
        <v>162.589</v>
      </c>
      <c r="F11" s="80">
        <f t="shared" si="0"/>
        <v>-4.0999999999996817E-2</v>
      </c>
      <c r="G11" s="74">
        <f t="shared" si="1"/>
        <v>2</v>
      </c>
      <c r="H11" s="80">
        <f t="shared" si="2"/>
        <v>162.6095</v>
      </c>
      <c r="I11" s="80">
        <f t="shared" si="3"/>
        <v>2.0499999999998408E-2</v>
      </c>
      <c r="K11" s="90">
        <v>162.64099999999999</v>
      </c>
      <c r="L11" s="90">
        <v>162.494</v>
      </c>
      <c r="M11" s="80">
        <f t="shared" si="4"/>
        <v>3.1499999999994088E-2</v>
      </c>
      <c r="N11" s="75" t="str">
        <f t="shared" si="5"/>
        <v>下</v>
      </c>
      <c r="O11" s="80">
        <f t="shared" si="6"/>
        <v>0.11549999999999727</v>
      </c>
      <c r="P11" s="77">
        <v>1</v>
      </c>
      <c r="Q11" s="77" t="s">
        <v>64</v>
      </c>
      <c r="R11" s="80">
        <f t="shared" si="7"/>
        <v>5.634146341463719</v>
      </c>
      <c r="S11" s="80">
        <v>162.554</v>
      </c>
      <c r="U11" s="74">
        <v>1</v>
      </c>
      <c r="V11" s="74"/>
    </row>
    <row r="12" spans="1:24" x14ac:dyDescent="0.4">
      <c r="A12" s="74">
        <v>10</v>
      </c>
      <c r="B12" s="79"/>
      <c r="C12" s="78"/>
      <c r="D12" s="90">
        <v>162.88</v>
      </c>
      <c r="E12" s="90">
        <v>162.97</v>
      </c>
      <c r="F12" s="80">
        <f t="shared" si="0"/>
        <v>9.0000000000003411E-2</v>
      </c>
      <c r="G12" s="74">
        <f t="shared" si="1"/>
        <v>1</v>
      </c>
      <c r="H12" s="80">
        <f t="shared" si="2"/>
        <v>162.92500000000001</v>
      </c>
      <c r="I12" s="80">
        <f t="shared" si="3"/>
        <v>4.5000000000001705E-2</v>
      </c>
      <c r="K12" s="90">
        <v>163.11600000000001</v>
      </c>
      <c r="L12" s="90">
        <v>162.76599999999999</v>
      </c>
      <c r="M12" s="80">
        <f t="shared" si="4"/>
        <v>0.1910000000000025</v>
      </c>
      <c r="N12" s="75" t="str">
        <f t="shared" si="5"/>
        <v>上</v>
      </c>
      <c r="O12" s="80">
        <f t="shared" si="6"/>
        <v>0.15900000000002024</v>
      </c>
      <c r="P12" s="77">
        <v>1</v>
      </c>
      <c r="Q12" s="81" t="s">
        <v>63</v>
      </c>
      <c r="R12" s="80">
        <f t="shared" si="7"/>
        <v>4.2444444444443388</v>
      </c>
      <c r="V12" s="74"/>
    </row>
    <row r="13" spans="1:24" x14ac:dyDescent="0.4">
      <c r="A13" s="74">
        <v>11</v>
      </c>
      <c r="B13" s="79"/>
      <c r="C13" s="78"/>
      <c r="F13" s="80">
        <f t="shared" si="0"/>
        <v>0</v>
      </c>
      <c r="G13" s="74">
        <f t="shared" si="1"/>
        <v>1</v>
      </c>
      <c r="H13" s="80" t="e">
        <f t="shared" si="2"/>
        <v>#DIV/0!</v>
      </c>
      <c r="I13" s="80">
        <f t="shared" si="3"/>
        <v>0</v>
      </c>
      <c r="M13" s="80" t="e">
        <f t="shared" si="4"/>
        <v>#DIV/0!</v>
      </c>
      <c r="N13" s="75" t="e">
        <f t="shared" si="5"/>
        <v>#DIV/0!</v>
      </c>
      <c r="O13" s="80" t="e">
        <f t="shared" si="6"/>
        <v>#DIV/0!</v>
      </c>
      <c r="R13" s="80" t="e">
        <f t="shared" si="7"/>
        <v>#DIV/0!</v>
      </c>
      <c r="V13" s="74"/>
    </row>
    <row r="14" spans="1:24" x14ac:dyDescent="0.4">
      <c r="A14" s="74">
        <v>12</v>
      </c>
      <c r="B14" s="79"/>
      <c r="C14" s="78"/>
      <c r="F14" s="80">
        <f t="shared" si="0"/>
        <v>0</v>
      </c>
      <c r="G14" s="74">
        <f t="shared" si="1"/>
        <v>1</v>
      </c>
      <c r="H14" s="80" t="e">
        <f t="shared" si="2"/>
        <v>#DIV/0!</v>
      </c>
      <c r="I14" s="80">
        <f t="shared" si="3"/>
        <v>0</v>
      </c>
      <c r="M14" s="80" t="e">
        <f t="shared" si="4"/>
        <v>#DIV/0!</v>
      </c>
      <c r="N14" s="75" t="e">
        <f t="shared" si="5"/>
        <v>#DIV/0!</v>
      </c>
      <c r="O14" s="80" t="e">
        <f t="shared" si="6"/>
        <v>#DIV/0!</v>
      </c>
      <c r="R14" s="80" t="e">
        <f t="shared" si="7"/>
        <v>#DIV/0!</v>
      </c>
      <c r="V14" s="74"/>
    </row>
    <row r="15" spans="1:24" x14ac:dyDescent="0.4">
      <c r="A15" s="74">
        <v>13</v>
      </c>
      <c r="B15" s="79"/>
      <c r="C15" s="78"/>
      <c r="F15" s="80">
        <f t="shared" si="0"/>
        <v>0</v>
      </c>
      <c r="G15" s="74">
        <f t="shared" si="1"/>
        <v>1</v>
      </c>
      <c r="H15" s="80" t="e">
        <f t="shared" si="2"/>
        <v>#DIV/0!</v>
      </c>
      <c r="I15" s="80">
        <f t="shared" si="3"/>
        <v>0</v>
      </c>
      <c r="M15" s="80" t="e">
        <f t="shared" si="4"/>
        <v>#DIV/0!</v>
      </c>
      <c r="N15" s="75" t="e">
        <f t="shared" si="5"/>
        <v>#DIV/0!</v>
      </c>
      <c r="O15" s="80" t="e">
        <f t="shared" si="6"/>
        <v>#DIV/0!</v>
      </c>
      <c r="R15" s="80" t="e">
        <f t="shared" si="7"/>
        <v>#DIV/0!</v>
      </c>
      <c r="V15" s="74"/>
    </row>
    <row r="16" spans="1:24" x14ac:dyDescent="0.4">
      <c r="A16" s="74">
        <v>14</v>
      </c>
      <c r="B16" s="79"/>
      <c r="C16" s="78"/>
      <c r="F16" s="80">
        <f t="shared" si="0"/>
        <v>0</v>
      </c>
      <c r="G16" s="74">
        <f t="shared" si="1"/>
        <v>1</v>
      </c>
      <c r="H16" s="80" t="e">
        <f t="shared" si="2"/>
        <v>#DIV/0!</v>
      </c>
      <c r="I16" s="80">
        <f t="shared" si="3"/>
        <v>0</v>
      </c>
      <c r="M16" s="80" t="e">
        <f t="shared" si="4"/>
        <v>#DIV/0!</v>
      </c>
      <c r="N16" s="75" t="e">
        <f t="shared" si="5"/>
        <v>#DIV/0!</v>
      </c>
      <c r="O16" s="80" t="e">
        <f t="shared" si="6"/>
        <v>#DIV/0!</v>
      </c>
      <c r="R16" s="80" t="e">
        <f t="shared" si="7"/>
        <v>#DIV/0!</v>
      </c>
      <c r="V16" s="74"/>
    </row>
    <row r="17" spans="1:22" x14ac:dyDescent="0.4">
      <c r="A17" s="74">
        <v>15</v>
      </c>
      <c r="B17" s="79"/>
      <c r="C17" s="78"/>
      <c r="F17" s="80">
        <f t="shared" si="0"/>
        <v>0</v>
      </c>
      <c r="G17" s="74">
        <f t="shared" si="1"/>
        <v>1</v>
      </c>
      <c r="H17" s="80" t="e">
        <f t="shared" si="2"/>
        <v>#DIV/0!</v>
      </c>
      <c r="I17" s="80">
        <f t="shared" si="3"/>
        <v>0</v>
      </c>
      <c r="M17" s="80" t="e">
        <f t="shared" si="4"/>
        <v>#DIV/0!</v>
      </c>
      <c r="N17" s="75" t="e">
        <f t="shared" si="5"/>
        <v>#DIV/0!</v>
      </c>
      <c r="O17" s="80" t="e">
        <f t="shared" si="6"/>
        <v>#DIV/0!</v>
      </c>
      <c r="R17" s="80" t="e">
        <f t="shared" si="7"/>
        <v>#DIV/0!</v>
      </c>
      <c r="V17" s="74"/>
    </row>
    <row r="18" spans="1:22" x14ac:dyDescent="0.4">
      <c r="A18" s="74">
        <v>16</v>
      </c>
      <c r="B18" s="79"/>
      <c r="C18" s="78"/>
      <c r="F18" s="80">
        <f t="shared" si="0"/>
        <v>0</v>
      </c>
      <c r="G18" s="74">
        <f t="shared" si="1"/>
        <v>1</v>
      </c>
      <c r="H18" s="80" t="e">
        <f t="shared" si="2"/>
        <v>#DIV/0!</v>
      </c>
      <c r="I18" s="80">
        <f t="shared" si="3"/>
        <v>0</v>
      </c>
      <c r="M18" s="80" t="e">
        <f t="shared" si="4"/>
        <v>#DIV/0!</v>
      </c>
      <c r="N18" s="75" t="e">
        <f t="shared" si="5"/>
        <v>#DIV/0!</v>
      </c>
      <c r="O18" s="80" t="e">
        <f t="shared" si="6"/>
        <v>#DIV/0!</v>
      </c>
      <c r="R18" s="80" t="e">
        <f t="shared" si="7"/>
        <v>#DIV/0!</v>
      </c>
      <c r="V18" s="74"/>
    </row>
    <row r="19" spans="1:22" x14ac:dyDescent="0.4">
      <c r="A19" s="74">
        <v>17</v>
      </c>
      <c r="B19" s="79"/>
      <c r="C19" s="78"/>
      <c r="F19" s="80">
        <f t="shared" si="0"/>
        <v>0</v>
      </c>
      <c r="G19" s="74">
        <f t="shared" si="1"/>
        <v>1</v>
      </c>
      <c r="H19" s="80" t="e">
        <f t="shared" si="2"/>
        <v>#DIV/0!</v>
      </c>
      <c r="I19" s="80">
        <f t="shared" si="3"/>
        <v>0</v>
      </c>
      <c r="M19" s="80" t="e">
        <f t="shared" si="4"/>
        <v>#DIV/0!</v>
      </c>
      <c r="N19" s="75" t="e">
        <f t="shared" si="5"/>
        <v>#DIV/0!</v>
      </c>
      <c r="O19" s="80" t="e">
        <f t="shared" si="6"/>
        <v>#DIV/0!</v>
      </c>
      <c r="R19" s="80" t="e">
        <f t="shared" si="7"/>
        <v>#DIV/0!</v>
      </c>
      <c r="V19" s="74"/>
    </row>
    <row r="20" spans="1:22" x14ac:dyDescent="0.4">
      <c r="A20" s="74">
        <v>18</v>
      </c>
      <c r="B20" s="79"/>
      <c r="C20" s="78"/>
      <c r="F20" s="80">
        <f t="shared" si="0"/>
        <v>0</v>
      </c>
      <c r="G20" s="74">
        <f t="shared" si="1"/>
        <v>1</v>
      </c>
      <c r="H20" s="80" t="e">
        <f t="shared" si="2"/>
        <v>#DIV/0!</v>
      </c>
      <c r="I20" s="80">
        <f t="shared" si="3"/>
        <v>0</v>
      </c>
      <c r="M20" s="80" t="e">
        <f t="shared" si="4"/>
        <v>#DIV/0!</v>
      </c>
      <c r="N20" s="75" t="e">
        <f t="shared" si="5"/>
        <v>#DIV/0!</v>
      </c>
      <c r="O20" s="80" t="e">
        <f t="shared" si="6"/>
        <v>#DIV/0!</v>
      </c>
      <c r="R20" s="80" t="e">
        <f t="shared" si="7"/>
        <v>#DIV/0!</v>
      </c>
      <c r="V20" s="74"/>
    </row>
    <row r="21" spans="1:22" x14ac:dyDescent="0.4">
      <c r="A21" s="74">
        <v>19</v>
      </c>
      <c r="B21" s="79"/>
      <c r="C21" s="78"/>
      <c r="F21" s="80">
        <f t="shared" si="0"/>
        <v>0</v>
      </c>
      <c r="G21" s="74">
        <f t="shared" si="1"/>
        <v>1</v>
      </c>
      <c r="H21" s="80" t="e">
        <f t="shared" si="2"/>
        <v>#DIV/0!</v>
      </c>
      <c r="I21" s="80">
        <f t="shared" si="3"/>
        <v>0</v>
      </c>
      <c r="M21" s="80" t="e">
        <f t="shared" si="4"/>
        <v>#DIV/0!</v>
      </c>
      <c r="N21" s="75" t="e">
        <f t="shared" si="5"/>
        <v>#DIV/0!</v>
      </c>
      <c r="O21" s="80" t="e">
        <f t="shared" si="6"/>
        <v>#DIV/0!</v>
      </c>
      <c r="R21" s="80" t="e">
        <f t="shared" si="7"/>
        <v>#DIV/0!</v>
      </c>
      <c r="V21" s="74"/>
    </row>
    <row r="22" spans="1:22" x14ac:dyDescent="0.4">
      <c r="A22" s="74">
        <v>20</v>
      </c>
      <c r="B22" s="79"/>
      <c r="C22" s="78"/>
      <c r="F22" s="80">
        <f t="shared" si="0"/>
        <v>0</v>
      </c>
      <c r="G22" s="74">
        <f t="shared" si="1"/>
        <v>1</v>
      </c>
      <c r="H22" s="80" t="e">
        <f t="shared" si="2"/>
        <v>#DIV/0!</v>
      </c>
      <c r="I22" s="80">
        <f t="shared" si="3"/>
        <v>0</v>
      </c>
      <c r="M22" s="80" t="e">
        <f t="shared" si="4"/>
        <v>#DIV/0!</v>
      </c>
      <c r="N22" s="75" t="e">
        <f t="shared" si="5"/>
        <v>#DIV/0!</v>
      </c>
      <c r="O22" s="80" t="e">
        <f t="shared" si="6"/>
        <v>#DIV/0!</v>
      </c>
      <c r="R22" s="80" t="e">
        <f t="shared" si="7"/>
        <v>#DIV/0!</v>
      </c>
      <c r="V22" s="74"/>
    </row>
    <row r="23" spans="1:22" x14ac:dyDescent="0.4">
      <c r="A23" s="74">
        <v>21</v>
      </c>
      <c r="B23" s="79"/>
      <c r="C23" s="78"/>
      <c r="F23" s="80">
        <f t="shared" si="0"/>
        <v>0</v>
      </c>
      <c r="G23" s="74">
        <f t="shared" si="1"/>
        <v>1</v>
      </c>
      <c r="H23" s="80" t="e">
        <f t="shared" si="2"/>
        <v>#DIV/0!</v>
      </c>
      <c r="I23" s="80">
        <f t="shared" si="3"/>
        <v>0</v>
      </c>
      <c r="M23" s="80" t="e">
        <f t="shared" si="4"/>
        <v>#DIV/0!</v>
      </c>
      <c r="N23" s="75" t="e">
        <f t="shared" si="5"/>
        <v>#DIV/0!</v>
      </c>
      <c r="O23" s="80" t="e">
        <f t="shared" si="6"/>
        <v>#DIV/0!</v>
      </c>
      <c r="R23" s="80" t="e">
        <f t="shared" si="7"/>
        <v>#DIV/0!</v>
      </c>
      <c r="V23" s="74"/>
    </row>
    <row r="24" spans="1:22" x14ac:dyDescent="0.4">
      <c r="A24" s="74">
        <v>22</v>
      </c>
      <c r="B24" s="79"/>
      <c r="C24" s="78"/>
      <c r="F24" s="80">
        <f t="shared" si="0"/>
        <v>0</v>
      </c>
      <c r="G24" s="74">
        <f t="shared" si="1"/>
        <v>1</v>
      </c>
      <c r="H24" s="80" t="e">
        <f t="shared" si="2"/>
        <v>#DIV/0!</v>
      </c>
      <c r="I24" s="80">
        <f t="shared" si="3"/>
        <v>0</v>
      </c>
      <c r="M24" s="80" t="e">
        <f t="shared" si="4"/>
        <v>#DIV/0!</v>
      </c>
      <c r="N24" s="75" t="e">
        <f t="shared" si="5"/>
        <v>#DIV/0!</v>
      </c>
      <c r="O24" s="80" t="e">
        <f t="shared" si="6"/>
        <v>#DIV/0!</v>
      </c>
      <c r="R24" s="80" t="e">
        <f t="shared" si="7"/>
        <v>#DIV/0!</v>
      </c>
      <c r="V24" s="74"/>
    </row>
    <row r="25" spans="1:22" x14ac:dyDescent="0.4">
      <c r="A25" s="74">
        <v>23</v>
      </c>
      <c r="B25" s="79"/>
      <c r="C25" s="78"/>
      <c r="F25" s="80">
        <f t="shared" si="0"/>
        <v>0</v>
      </c>
      <c r="G25" s="74">
        <f t="shared" si="1"/>
        <v>1</v>
      </c>
      <c r="H25" s="80" t="e">
        <f t="shared" si="2"/>
        <v>#DIV/0!</v>
      </c>
      <c r="I25" s="80">
        <f t="shared" si="3"/>
        <v>0</v>
      </c>
      <c r="M25" s="80" t="e">
        <f t="shared" si="4"/>
        <v>#DIV/0!</v>
      </c>
      <c r="N25" s="75" t="e">
        <f t="shared" si="5"/>
        <v>#DIV/0!</v>
      </c>
      <c r="O25" s="80" t="e">
        <f t="shared" si="6"/>
        <v>#DIV/0!</v>
      </c>
      <c r="R25" s="80" t="e">
        <f t="shared" si="7"/>
        <v>#DIV/0!</v>
      </c>
      <c r="V25" s="74"/>
    </row>
  </sheetData>
  <mergeCells count="1">
    <mergeCell ref="M1:O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>
      <selection activeCell="AC10" sqref="AC10"/>
    </sheetView>
  </sheetViews>
  <sheetFormatPr defaultColWidth="8.125" defaultRowHeight="14.25" x14ac:dyDescent="0.4"/>
  <cols>
    <col min="1" max="1" width="6.625" style="46" customWidth="1"/>
    <col min="2" max="2" width="7.25" style="45" customWidth="1"/>
    <col min="3" max="256" width="8.125" style="45"/>
    <col min="257" max="257" width="6.625" style="45" customWidth="1"/>
    <col min="258" max="258" width="7.25" style="45" customWidth="1"/>
    <col min="259" max="512" width="8.125" style="45"/>
    <col min="513" max="513" width="6.625" style="45" customWidth="1"/>
    <col min="514" max="514" width="7.25" style="45" customWidth="1"/>
    <col min="515" max="768" width="8.125" style="45"/>
    <col min="769" max="769" width="6.625" style="45" customWidth="1"/>
    <col min="770" max="770" width="7.25" style="45" customWidth="1"/>
    <col min="771" max="1024" width="8.125" style="45"/>
    <col min="1025" max="1025" width="6.625" style="45" customWidth="1"/>
    <col min="1026" max="1026" width="7.25" style="45" customWidth="1"/>
    <col min="1027" max="1280" width="8.125" style="45"/>
    <col min="1281" max="1281" width="6.625" style="45" customWidth="1"/>
    <col min="1282" max="1282" width="7.25" style="45" customWidth="1"/>
    <col min="1283" max="1536" width="8.125" style="45"/>
    <col min="1537" max="1537" width="6.625" style="45" customWidth="1"/>
    <col min="1538" max="1538" width="7.25" style="45" customWidth="1"/>
    <col min="1539" max="1792" width="8.125" style="45"/>
    <col min="1793" max="1793" width="6.625" style="45" customWidth="1"/>
    <col min="1794" max="1794" width="7.25" style="45" customWidth="1"/>
    <col min="1795" max="2048" width="8.125" style="45"/>
    <col min="2049" max="2049" width="6.625" style="45" customWidth="1"/>
    <col min="2050" max="2050" width="7.25" style="45" customWidth="1"/>
    <col min="2051" max="2304" width="8.125" style="45"/>
    <col min="2305" max="2305" width="6.625" style="45" customWidth="1"/>
    <col min="2306" max="2306" width="7.25" style="45" customWidth="1"/>
    <col min="2307" max="2560" width="8.125" style="45"/>
    <col min="2561" max="2561" width="6.625" style="45" customWidth="1"/>
    <col min="2562" max="2562" width="7.25" style="45" customWidth="1"/>
    <col min="2563" max="2816" width="8.125" style="45"/>
    <col min="2817" max="2817" width="6.625" style="45" customWidth="1"/>
    <col min="2818" max="2818" width="7.25" style="45" customWidth="1"/>
    <col min="2819" max="3072" width="8.125" style="45"/>
    <col min="3073" max="3073" width="6.625" style="45" customWidth="1"/>
    <col min="3074" max="3074" width="7.25" style="45" customWidth="1"/>
    <col min="3075" max="3328" width="8.125" style="45"/>
    <col min="3329" max="3329" width="6.625" style="45" customWidth="1"/>
    <col min="3330" max="3330" width="7.25" style="45" customWidth="1"/>
    <col min="3331" max="3584" width="8.125" style="45"/>
    <col min="3585" max="3585" width="6.625" style="45" customWidth="1"/>
    <col min="3586" max="3586" width="7.25" style="45" customWidth="1"/>
    <col min="3587" max="3840" width="8.125" style="45"/>
    <col min="3841" max="3841" width="6.625" style="45" customWidth="1"/>
    <col min="3842" max="3842" width="7.25" style="45" customWidth="1"/>
    <col min="3843" max="4096" width="8.125" style="45"/>
    <col min="4097" max="4097" width="6.625" style="45" customWidth="1"/>
    <col min="4098" max="4098" width="7.25" style="45" customWidth="1"/>
    <col min="4099" max="4352" width="8.125" style="45"/>
    <col min="4353" max="4353" width="6.625" style="45" customWidth="1"/>
    <col min="4354" max="4354" width="7.25" style="45" customWidth="1"/>
    <col min="4355" max="4608" width="8.125" style="45"/>
    <col min="4609" max="4609" width="6.625" style="45" customWidth="1"/>
    <col min="4610" max="4610" width="7.25" style="45" customWidth="1"/>
    <col min="4611" max="4864" width="8.125" style="45"/>
    <col min="4865" max="4865" width="6.625" style="45" customWidth="1"/>
    <col min="4866" max="4866" width="7.25" style="45" customWidth="1"/>
    <col min="4867" max="5120" width="8.125" style="45"/>
    <col min="5121" max="5121" width="6.625" style="45" customWidth="1"/>
    <col min="5122" max="5122" width="7.25" style="45" customWidth="1"/>
    <col min="5123" max="5376" width="8.125" style="45"/>
    <col min="5377" max="5377" width="6.625" style="45" customWidth="1"/>
    <col min="5378" max="5378" width="7.25" style="45" customWidth="1"/>
    <col min="5379" max="5632" width="8.125" style="45"/>
    <col min="5633" max="5633" width="6.625" style="45" customWidth="1"/>
    <col min="5634" max="5634" width="7.25" style="45" customWidth="1"/>
    <col min="5635" max="5888" width="8.125" style="45"/>
    <col min="5889" max="5889" width="6.625" style="45" customWidth="1"/>
    <col min="5890" max="5890" width="7.25" style="45" customWidth="1"/>
    <col min="5891" max="6144" width="8.125" style="45"/>
    <col min="6145" max="6145" width="6.625" style="45" customWidth="1"/>
    <col min="6146" max="6146" width="7.25" style="45" customWidth="1"/>
    <col min="6147" max="6400" width="8.125" style="45"/>
    <col min="6401" max="6401" width="6.625" style="45" customWidth="1"/>
    <col min="6402" max="6402" width="7.25" style="45" customWidth="1"/>
    <col min="6403" max="6656" width="8.125" style="45"/>
    <col min="6657" max="6657" width="6.625" style="45" customWidth="1"/>
    <col min="6658" max="6658" width="7.25" style="45" customWidth="1"/>
    <col min="6659" max="6912" width="8.125" style="45"/>
    <col min="6913" max="6913" width="6.625" style="45" customWidth="1"/>
    <col min="6914" max="6914" width="7.25" style="45" customWidth="1"/>
    <col min="6915" max="7168" width="8.125" style="45"/>
    <col min="7169" max="7169" width="6.625" style="45" customWidth="1"/>
    <col min="7170" max="7170" width="7.25" style="45" customWidth="1"/>
    <col min="7171" max="7424" width="8.125" style="45"/>
    <col min="7425" max="7425" width="6.625" style="45" customWidth="1"/>
    <col min="7426" max="7426" width="7.25" style="45" customWidth="1"/>
    <col min="7427" max="7680" width="8.125" style="45"/>
    <col min="7681" max="7681" width="6.625" style="45" customWidth="1"/>
    <col min="7682" max="7682" width="7.25" style="45" customWidth="1"/>
    <col min="7683" max="7936" width="8.125" style="45"/>
    <col min="7937" max="7937" width="6.625" style="45" customWidth="1"/>
    <col min="7938" max="7938" width="7.25" style="45" customWidth="1"/>
    <col min="7939" max="8192" width="8.125" style="45"/>
    <col min="8193" max="8193" width="6.625" style="45" customWidth="1"/>
    <col min="8194" max="8194" width="7.25" style="45" customWidth="1"/>
    <col min="8195" max="8448" width="8.125" style="45"/>
    <col min="8449" max="8449" width="6.625" style="45" customWidth="1"/>
    <col min="8450" max="8450" width="7.25" style="45" customWidth="1"/>
    <col min="8451" max="8704" width="8.125" style="45"/>
    <col min="8705" max="8705" width="6.625" style="45" customWidth="1"/>
    <col min="8706" max="8706" width="7.25" style="45" customWidth="1"/>
    <col min="8707" max="8960" width="8.125" style="45"/>
    <col min="8961" max="8961" width="6.625" style="45" customWidth="1"/>
    <col min="8962" max="8962" width="7.25" style="45" customWidth="1"/>
    <col min="8963" max="9216" width="8.125" style="45"/>
    <col min="9217" max="9217" width="6.625" style="45" customWidth="1"/>
    <col min="9218" max="9218" width="7.25" style="45" customWidth="1"/>
    <col min="9219" max="9472" width="8.125" style="45"/>
    <col min="9473" max="9473" width="6.625" style="45" customWidth="1"/>
    <col min="9474" max="9474" width="7.25" style="45" customWidth="1"/>
    <col min="9475" max="9728" width="8.125" style="45"/>
    <col min="9729" max="9729" width="6.625" style="45" customWidth="1"/>
    <col min="9730" max="9730" width="7.25" style="45" customWidth="1"/>
    <col min="9731" max="9984" width="8.125" style="45"/>
    <col min="9985" max="9985" width="6.625" style="45" customWidth="1"/>
    <col min="9986" max="9986" width="7.25" style="45" customWidth="1"/>
    <col min="9987" max="10240" width="8.125" style="45"/>
    <col min="10241" max="10241" width="6.625" style="45" customWidth="1"/>
    <col min="10242" max="10242" width="7.25" style="45" customWidth="1"/>
    <col min="10243" max="10496" width="8.125" style="45"/>
    <col min="10497" max="10497" width="6.625" style="45" customWidth="1"/>
    <col min="10498" max="10498" width="7.25" style="45" customWidth="1"/>
    <col min="10499" max="10752" width="8.125" style="45"/>
    <col min="10753" max="10753" width="6.625" style="45" customWidth="1"/>
    <col min="10754" max="10754" width="7.25" style="45" customWidth="1"/>
    <col min="10755" max="11008" width="8.125" style="45"/>
    <col min="11009" max="11009" width="6.625" style="45" customWidth="1"/>
    <col min="11010" max="11010" width="7.25" style="45" customWidth="1"/>
    <col min="11011" max="11264" width="8.125" style="45"/>
    <col min="11265" max="11265" width="6.625" style="45" customWidth="1"/>
    <col min="11266" max="11266" width="7.25" style="45" customWidth="1"/>
    <col min="11267" max="11520" width="8.125" style="45"/>
    <col min="11521" max="11521" width="6.625" style="45" customWidth="1"/>
    <col min="11522" max="11522" width="7.25" style="45" customWidth="1"/>
    <col min="11523" max="11776" width="8.125" style="45"/>
    <col min="11777" max="11777" width="6.625" style="45" customWidth="1"/>
    <col min="11778" max="11778" width="7.25" style="45" customWidth="1"/>
    <col min="11779" max="12032" width="8.125" style="45"/>
    <col min="12033" max="12033" width="6.625" style="45" customWidth="1"/>
    <col min="12034" max="12034" width="7.25" style="45" customWidth="1"/>
    <col min="12035" max="12288" width="8.125" style="45"/>
    <col min="12289" max="12289" width="6.625" style="45" customWidth="1"/>
    <col min="12290" max="12290" width="7.25" style="45" customWidth="1"/>
    <col min="12291" max="12544" width="8.125" style="45"/>
    <col min="12545" max="12545" width="6.625" style="45" customWidth="1"/>
    <col min="12546" max="12546" width="7.25" style="45" customWidth="1"/>
    <col min="12547" max="12800" width="8.125" style="45"/>
    <col min="12801" max="12801" width="6.625" style="45" customWidth="1"/>
    <col min="12802" max="12802" width="7.25" style="45" customWidth="1"/>
    <col min="12803" max="13056" width="8.125" style="45"/>
    <col min="13057" max="13057" width="6.625" style="45" customWidth="1"/>
    <col min="13058" max="13058" width="7.25" style="45" customWidth="1"/>
    <col min="13059" max="13312" width="8.125" style="45"/>
    <col min="13313" max="13313" width="6.625" style="45" customWidth="1"/>
    <col min="13314" max="13314" width="7.25" style="45" customWidth="1"/>
    <col min="13315" max="13568" width="8.125" style="45"/>
    <col min="13569" max="13569" width="6.625" style="45" customWidth="1"/>
    <col min="13570" max="13570" width="7.25" style="45" customWidth="1"/>
    <col min="13571" max="13824" width="8.125" style="45"/>
    <col min="13825" max="13825" width="6.625" style="45" customWidth="1"/>
    <col min="13826" max="13826" width="7.25" style="45" customWidth="1"/>
    <col min="13827" max="14080" width="8.125" style="45"/>
    <col min="14081" max="14081" width="6.625" style="45" customWidth="1"/>
    <col min="14082" max="14082" width="7.25" style="45" customWidth="1"/>
    <col min="14083" max="14336" width="8.125" style="45"/>
    <col min="14337" max="14337" width="6.625" style="45" customWidth="1"/>
    <col min="14338" max="14338" width="7.25" style="45" customWidth="1"/>
    <col min="14339" max="14592" width="8.125" style="45"/>
    <col min="14593" max="14593" width="6.625" style="45" customWidth="1"/>
    <col min="14594" max="14594" width="7.25" style="45" customWidth="1"/>
    <col min="14595" max="14848" width="8.125" style="45"/>
    <col min="14849" max="14849" width="6.625" style="45" customWidth="1"/>
    <col min="14850" max="14850" width="7.25" style="45" customWidth="1"/>
    <col min="14851" max="15104" width="8.125" style="45"/>
    <col min="15105" max="15105" width="6.625" style="45" customWidth="1"/>
    <col min="15106" max="15106" width="7.25" style="45" customWidth="1"/>
    <col min="15107" max="15360" width="8.125" style="45"/>
    <col min="15361" max="15361" width="6.625" style="45" customWidth="1"/>
    <col min="15362" max="15362" width="7.25" style="45" customWidth="1"/>
    <col min="15363" max="15616" width="8.125" style="45"/>
    <col min="15617" max="15617" width="6.625" style="45" customWidth="1"/>
    <col min="15618" max="15618" width="7.25" style="45" customWidth="1"/>
    <col min="15619" max="15872" width="8.125" style="45"/>
    <col min="15873" max="15873" width="6.625" style="45" customWidth="1"/>
    <col min="15874" max="15874" width="7.25" style="45" customWidth="1"/>
    <col min="15875" max="16128" width="8.125" style="45"/>
    <col min="16129" max="16129" width="6.625" style="45" customWidth="1"/>
    <col min="16130" max="16130" width="7.25" style="45" customWidth="1"/>
    <col min="16131" max="16384" width="8.125" style="45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60" zoomScaleNormal="160" zoomScaleSheetLayoutView="100" workbookViewId="0">
      <selection activeCell="L10" sqref="L10"/>
    </sheetView>
  </sheetViews>
  <sheetFormatPr defaultColWidth="8.125" defaultRowHeight="13.5" x14ac:dyDescent="0.4"/>
  <cols>
    <col min="1" max="16384" width="8.125" style="45"/>
  </cols>
  <sheetData>
    <row r="1" spans="1:10" x14ac:dyDescent="0.4">
      <c r="A1" s="45" t="s">
        <v>26</v>
      </c>
    </row>
    <row r="2" spans="1:10" x14ac:dyDescent="0.4">
      <c r="A2" s="102" t="s">
        <v>68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4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4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4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4">
      <c r="A6" s="103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4">
      <c r="A8" s="103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4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1" spans="1:10" x14ac:dyDescent="0.4">
      <c r="A11" s="45" t="s">
        <v>27</v>
      </c>
    </row>
    <row r="12" spans="1:10" x14ac:dyDescent="0.4">
      <c r="A12" s="104"/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 x14ac:dyDescent="0.4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4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x14ac:dyDescent="0.4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x14ac:dyDescent="0.4">
      <c r="A16" s="105"/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4">
      <c r="A17" s="105"/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x14ac:dyDescent="0.4">
      <c r="A18" s="105"/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x14ac:dyDescent="0.4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1" spans="1:10" x14ac:dyDescent="0.4">
      <c r="A21" s="45" t="s">
        <v>28</v>
      </c>
    </row>
    <row r="22" spans="1:10" x14ac:dyDescent="0.4">
      <c r="A22" s="104"/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4" t="s">
        <v>14</v>
      </c>
      <c r="B1" s="25"/>
      <c r="C1" s="26"/>
      <c r="D1" s="27"/>
      <c r="E1" s="26"/>
      <c r="F1" s="27"/>
      <c r="G1" s="26"/>
      <c r="H1" s="27"/>
    </row>
    <row r="2" spans="1:8" x14ac:dyDescent="0.4">
      <c r="A2" s="28"/>
      <c r="B2" s="26"/>
      <c r="C2" s="26"/>
      <c r="D2" s="27"/>
      <c r="E2" s="26"/>
      <c r="F2" s="27"/>
      <c r="G2" s="26"/>
      <c r="H2" s="27"/>
    </row>
    <row r="3" spans="1:8" x14ac:dyDescent="0.4">
      <c r="A3" s="29" t="s">
        <v>15</v>
      </c>
      <c r="B3" s="29" t="s">
        <v>16</v>
      </c>
      <c r="C3" s="29" t="s">
        <v>17</v>
      </c>
      <c r="D3" s="30" t="s">
        <v>18</v>
      </c>
      <c r="E3" s="29" t="s">
        <v>19</v>
      </c>
      <c r="F3" s="30" t="s">
        <v>18</v>
      </c>
      <c r="G3" s="29" t="s">
        <v>20</v>
      </c>
      <c r="H3" s="30" t="s">
        <v>18</v>
      </c>
    </row>
    <row r="4" spans="1:8" x14ac:dyDescent="0.4">
      <c r="A4" s="31" t="s">
        <v>21</v>
      </c>
      <c r="B4" s="31" t="s">
        <v>22</v>
      </c>
      <c r="C4" s="31"/>
      <c r="D4" s="32"/>
      <c r="E4" s="31"/>
      <c r="F4" s="32"/>
      <c r="G4" s="31"/>
      <c r="H4" s="32"/>
    </row>
    <row r="5" spans="1:8" x14ac:dyDescent="0.4">
      <c r="A5" s="31" t="s">
        <v>21</v>
      </c>
      <c r="B5" s="31"/>
      <c r="C5" s="31"/>
      <c r="D5" s="32"/>
      <c r="E5" s="31"/>
      <c r="F5" s="33"/>
      <c r="G5" s="31"/>
      <c r="H5" s="33"/>
    </row>
    <row r="6" spans="1:8" x14ac:dyDescent="0.4">
      <c r="A6" s="31" t="s">
        <v>21</v>
      </c>
      <c r="B6" s="31"/>
      <c r="C6" s="31"/>
      <c r="D6" s="33"/>
      <c r="E6" s="31"/>
      <c r="F6" s="33"/>
      <c r="G6" s="31"/>
      <c r="H6" s="33"/>
    </row>
    <row r="7" spans="1:8" x14ac:dyDescent="0.4">
      <c r="A7" s="31" t="s">
        <v>21</v>
      </c>
      <c r="B7" s="31"/>
      <c r="C7" s="31"/>
      <c r="D7" s="33"/>
      <c r="E7" s="31"/>
      <c r="F7" s="33"/>
      <c r="G7" s="31"/>
      <c r="H7" s="33"/>
    </row>
    <row r="8" spans="1:8" x14ac:dyDescent="0.4">
      <c r="A8" s="31" t="s">
        <v>21</v>
      </c>
      <c r="B8" s="31"/>
      <c r="C8" s="31"/>
      <c r="D8" s="33"/>
      <c r="E8" s="31"/>
      <c r="F8" s="33"/>
      <c r="G8" s="31"/>
      <c r="H8" s="33"/>
    </row>
    <row r="9" spans="1:8" x14ac:dyDescent="0.4">
      <c r="A9" s="31" t="s">
        <v>21</v>
      </c>
      <c r="B9" s="31"/>
      <c r="C9" s="31"/>
      <c r="D9" s="33"/>
      <c r="E9" s="31"/>
      <c r="F9" s="33"/>
      <c r="G9" s="31"/>
      <c r="H9" s="33"/>
    </row>
    <row r="10" spans="1:8" x14ac:dyDescent="0.4">
      <c r="A10" s="31" t="s">
        <v>21</v>
      </c>
      <c r="B10" s="31"/>
      <c r="C10" s="31"/>
      <c r="D10" s="33"/>
      <c r="E10" s="31"/>
      <c r="F10" s="33"/>
      <c r="G10" s="31"/>
      <c r="H10" s="33"/>
    </row>
    <row r="11" spans="1:8" x14ac:dyDescent="0.4">
      <c r="A11" s="31" t="s">
        <v>21</v>
      </c>
      <c r="B11" s="31"/>
      <c r="C11" s="31"/>
      <c r="D11" s="33"/>
      <c r="E11" s="31"/>
      <c r="F11" s="33"/>
      <c r="G11" s="31"/>
      <c r="H11" s="33"/>
    </row>
    <row r="12" spans="1:8" x14ac:dyDescent="0.4">
      <c r="A12" s="28"/>
      <c r="B12" s="26"/>
      <c r="C12" s="26"/>
      <c r="D12" s="27"/>
      <c r="E12" s="26"/>
      <c r="F12" s="27"/>
      <c r="G12" s="26"/>
      <c r="H12" s="2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2024-11-30T08:51:23Z</dcterms:modified>
</cp:coreProperties>
</file>