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306a849b70d2f52/_★_2-2_チャートマスター/トレード管理シート/"/>
    </mc:Choice>
  </mc:AlternateContent>
  <xr:revisionPtr revIDLastSave="104" documentId="8_{1AB26A54-6592-4B47-891C-8E40F1F76067}" xr6:coauthVersionLast="47" xr6:coauthVersionMax="47" xr10:uidLastSave="{31F30181-8E89-493C-942B-83C3C78C299D}"/>
  <bookViews>
    <workbookView xWindow="-120" yWindow="-120" windowWidth="29040" windowHeight="15720" activeTab="2" xr2:uid="{00000000-000D-0000-FFFF-FFFF00000000}"/>
  </bookViews>
  <sheets>
    <sheet name="検証シート" sheetId="1" r:id="rId1"/>
    <sheet name="検証DATA" sheetId="7" r:id="rId2"/>
    <sheet name="画像" sheetId="6" r:id="rId3"/>
    <sheet name="気づき" sheetId="5" r:id="rId4"/>
    <sheet name="検証終了通貨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" l="1"/>
  <c r="C11" i="1"/>
  <c r="C12" i="1"/>
  <c r="C13" i="1"/>
  <c r="C9" i="1"/>
  <c r="B10" i="1"/>
  <c r="B11" i="1"/>
  <c r="B12" i="1"/>
  <c r="B13" i="1"/>
  <c r="B9" i="1"/>
  <c r="G4" i="7"/>
  <c r="L4" i="7" s="1"/>
  <c r="G5" i="7"/>
  <c r="G6" i="7"/>
  <c r="G7" i="7"/>
  <c r="G8" i="7"/>
  <c r="M8" i="7" s="1"/>
  <c r="O8" i="7" s="1"/>
  <c r="G9" i="7"/>
  <c r="M9" i="7" s="1"/>
  <c r="O9" i="7" s="1"/>
  <c r="G10" i="7"/>
  <c r="M10" i="7" s="1"/>
  <c r="G11" i="7"/>
  <c r="M11" i="7" s="1"/>
  <c r="O11" i="7" s="1"/>
  <c r="G12" i="7"/>
  <c r="M12" i="7" s="1"/>
  <c r="O12" i="7" s="1"/>
  <c r="G13" i="7"/>
  <c r="G14" i="7"/>
  <c r="G15" i="7"/>
  <c r="L15" i="7" s="1"/>
  <c r="G16" i="7"/>
  <c r="M16" i="7" s="1"/>
  <c r="O16" i="7" s="1"/>
  <c r="G17" i="7"/>
  <c r="M17" i="7" s="1"/>
  <c r="O17" i="7" s="1"/>
  <c r="G18" i="7"/>
  <c r="M18" i="7" s="1"/>
  <c r="G19" i="7"/>
  <c r="M19" i="7" s="1"/>
  <c r="G20" i="7"/>
  <c r="M20" i="7" s="1"/>
  <c r="O20" i="7" s="1"/>
  <c r="G21" i="7"/>
  <c r="G22" i="7"/>
  <c r="G23" i="7"/>
  <c r="G24" i="7"/>
  <c r="M24" i="7" s="1"/>
  <c r="O24" i="7" s="1"/>
  <c r="G25" i="7"/>
  <c r="M25" i="7" s="1"/>
  <c r="O25" i="7" s="1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3" i="7"/>
  <c r="O3" i="7" s="1"/>
  <c r="M7" i="7"/>
  <c r="L5" i="7"/>
  <c r="L6" i="7"/>
  <c r="L8" i="7"/>
  <c r="L9" i="7"/>
  <c r="L10" i="7"/>
  <c r="L11" i="7"/>
  <c r="L12" i="7"/>
  <c r="L13" i="7"/>
  <c r="L14" i="7"/>
  <c r="L16" i="7"/>
  <c r="L17" i="7"/>
  <c r="L18" i="7"/>
  <c r="L20" i="7"/>
  <c r="L21" i="7"/>
  <c r="L22" i="7"/>
  <c r="L23" i="7"/>
  <c r="L24" i="7"/>
  <c r="L25" i="7"/>
  <c r="M5" i="7"/>
  <c r="O5" i="7" s="1"/>
  <c r="M6" i="7"/>
  <c r="O6" i="7" s="1"/>
  <c r="M13" i="7"/>
  <c r="O13" i="7" s="1"/>
  <c r="M14" i="7"/>
  <c r="O14" i="7" s="1"/>
  <c r="M15" i="7"/>
  <c r="O15" i="7" s="1"/>
  <c r="M21" i="7"/>
  <c r="O21" i="7" s="1"/>
  <c r="M22" i="7"/>
  <c r="O22" i="7" s="1"/>
  <c r="M23" i="7"/>
  <c r="O23" i="7" s="1"/>
  <c r="M3" i="7"/>
  <c r="I4" i="7"/>
  <c r="I5" i="7"/>
  <c r="I6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3" i="7"/>
  <c r="L19" i="7" l="1"/>
  <c r="O19" i="7" s="1"/>
  <c r="M4" i="7"/>
  <c r="O4" i="7" s="1"/>
  <c r="O18" i="7"/>
  <c r="O10" i="7"/>
  <c r="L7" i="7"/>
  <c r="O7" i="7" s="1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I7" i="7" s="1"/>
  <c r="F6" i="7"/>
  <c r="F5" i="7"/>
  <c r="F4" i="7"/>
  <c r="G3" i="7"/>
  <c r="L3" i="7" s="1"/>
  <c r="F3" i="7"/>
  <c r="F59" i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<sst xmlns="http://schemas.openxmlformats.org/spreadsheetml/2006/main" count="69" uniqueCount="56">
  <si>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</si>
  <si>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</si>
  <si>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</si>
  <si>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</si>
  <si>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</si>
  <si>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</si>
  <si>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</si>
  <si>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</si>
  <si>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</si>
  <si>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</si>
  <si>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</si>
  <si>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</si>
  <si>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</si>
  <si>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</si>
  <si>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</si>
  <si>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</si>
  <si>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</si>
  <si>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</si>
  <si>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</si>
  <si>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</si>
  <si>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</si>
  <si>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</si>
  <si>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</si>
  <si>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</si>
  <si>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</si>
  <si>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</si>
  <si>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</si>
  <si>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</si>
  <si>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</si>
  <si>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</si>
  <si>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</si>
  <si>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</si>
  <si>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</si>
  <si>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</si>
  <si>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</si>
  <si>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Date</t>
    <phoneticPr fontId="1"/>
  </si>
  <si>
    <t>Open</t>
    <phoneticPr fontId="1"/>
  </si>
  <si>
    <t>Close</t>
    <phoneticPr fontId="1"/>
  </si>
  <si>
    <t>Center</t>
    <phoneticPr fontId="1"/>
  </si>
  <si>
    <t>実体幅</t>
    <rPh sb="0" eb="3">
      <t>ジッタイハバ</t>
    </rPh>
    <phoneticPr fontId="1"/>
  </si>
  <si>
    <t>陰線２</t>
    <rPh sb="0" eb="2">
      <t>インセン</t>
    </rPh>
    <phoneticPr fontId="1"/>
  </si>
  <si>
    <t>High</t>
    <phoneticPr fontId="1"/>
  </si>
  <si>
    <t>Low</t>
    <phoneticPr fontId="1"/>
  </si>
  <si>
    <t>ヒゲ長</t>
    <rPh sb="2" eb="3">
      <t>チョウ</t>
    </rPh>
    <phoneticPr fontId="1"/>
  </si>
  <si>
    <t>Ratio&gt;3</t>
    <phoneticPr fontId="1"/>
  </si>
  <si>
    <t>陰／陽</t>
    <rPh sb="0" eb="1">
      <t>イン</t>
    </rPh>
    <rPh sb="2" eb="3">
      <t>ヨウ</t>
    </rPh>
    <phoneticPr fontId="1"/>
  </si>
  <si>
    <t>10MA値</t>
    <rPh sb="4" eb="5">
      <t>チ</t>
    </rPh>
    <phoneticPr fontId="1"/>
  </si>
  <si>
    <t>20MA値</t>
    <rPh sb="4" eb="5">
      <t>チ</t>
    </rPh>
    <phoneticPr fontId="1"/>
  </si>
  <si>
    <t>H1</t>
    <phoneticPr fontId="1"/>
  </si>
  <si>
    <t>陽線１</t>
    <rPh sb="0" eb="2">
      <t>ヨウセン</t>
    </rPh>
    <phoneticPr fontId="1"/>
  </si>
  <si>
    <t>Buy1</t>
    <phoneticPr fontId="1"/>
  </si>
  <si>
    <t>Sell2</t>
    <phoneticPr fontId="1"/>
  </si>
  <si>
    <t>Break</t>
    <phoneticPr fontId="1"/>
  </si>
  <si>
    <t>USDJPY</t>
    <phoneticPr fontId="1"/>
  </si>
  <si>
    <t>フィボナッチターゲット1.27, 1.5, 2.0で決済(買いはPBの安値／ウリはPBの高値を1pipでも下／上超過したら損切決済）</t>
    <rPh sb="29" eb="30">
      <t>カ</t>
    </rPh>
    <rPh sb="35" eb="37">
      <t>ヤスネ</t>
    </rPh>
    <rPh sb="44" eb="46">
      <t>タカネ</t>
    </rPh>
    <rPh sb="53" eb="54">
      <t>シタ</t>
    </rPh>
    <rPh sb="55" eb="56">
      <t>ジョウ</t>
    </rPh>
    <rPh sb="56" eb="58">
      <t>チョウカ</t>
    </rPh>
    <rPh sb="61" eb="63">
      <t>ソンギリ</t>
    </rPh>
    <rPh sb="63" eb="65">
      <t>ケッサイ</t>
    </rPh>
    <phoneticPr fontId="1"/>
  </si>
  <si>
    <t>arrow#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</si>
</sst>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yyyy/m/d;@"/>
    <numFmt numFmtId="177" formatCode="#,##0_);[Red]\(#,##0\)"/>
    <numFmt numFmtId="178" formatCode="#,##0_ "/>
    <numFmt numFmtId="179" formatCode="0.0%"/>
    <numFmt numFmtId="180" formatCode="yyyy/m/d\ h:mm;@"/>
    <numFmt numFmtId="181" formatCode="#,##0.00000_);[Red]\(#,##0.00000\)"/>
    <numFmt numFmtId="182" formatCode="0_);[Red]\(0\)"/>
  </numFmts>
  <fonts count="1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2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4" fillId="0" borderId="0" xfId="0" applyFont="1" applyAlignment="1">
      <alignment horizontal="center" vertical="center"/>
    </xf>
    <xf numFmtId="181" fontId="14" fillId="0" borderId="0" xfId="0" applyNumberFormat="1" applyFont="1" applyAlignment="1">
      <alignment horizontal="center" vertical="center"/>
    </xf>
    <xf numFmtId="0" fontId="14" fillId="0" borderId="0" xfId="0" applyFont="1">
      <alignment vertical="center"/>
    </xf>
    <xf numFmtId="180" fontId="14" fillId="0" borderId="0" xfId="0" applyNumberFormat="1" applyFont="1">
      <alignment vertical="center"/>
    </xf>
    <xf numFmtId="181" fontId="14" fillId="0" borderId="0" xfId="0" applyNumberFormat="1" applyFont="1">
      <alignment vertical="center"/>
    </xf>
    <xf numFmtId="182" fontId="14" fillId="0" borderId="0" xfId="0" applyNumberFormat="1" applyFont="1">
      <alignment vertical="center"/>
    </xf>
    <xf numFmtId="177" fontId="14" fillId="4" borderId="0" xfId="0" applyNumberFormat="1" applyFont="1" applyFill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81" fontId="14" fillId="0" borderId="0" xfId="0" applyNumberFormat="1" applyFont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27</xdr:col>
      <xdr:colOff>164254</xdr:colOff>
      <xdr:row>40</xdr:row>
      <xdr:rowOff>10523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FABDD749-9840-AC6E-FE3C-5582DBAE43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690129" cy="715427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A13" sqref="A13"/>
    </sheetView>
  </sheetViews>
  <sheetFormatPr defaultRowHeight="18.75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>
      <c r="A1" s="1" t="s">
        <v>7</v>
      </c>
      <c r="C1" t="s">
        <v>53</v>
      </c>
    </row>
    <row r="2" spans="1:18">
      <c r="A2" s="1" t="s">
        <v>8</v>
      </c>
      <c r="C2" t="s">
        <v>48</v>
      </c>
    </row>
    <row r="3" spans="1:18">
      <c r="A3" s="1" t="s">
        <v>10</v>
      </c>
      <c r="C3" s="27">
        <v>100000</v>
      </c>
    </row>
    <row r="4" spans="1:18">
      <c r="A4" s="1" t="s">
        <v>11</v>
      </c>
      <c r="C4" s="27" t="s">
        <v>13</v>
      </c>
    </row>
    <row r="5" spans="1:18" ht="19.5" thickBot="1">
      <c r="A5" s="1" t="s">
        <v>12</v>
      </c>
      <c r="C5" s="27" t="s">
        <v>54</v>
      </c>
    </row>
    <row r="6" spans="1:18" ht="19.5" thickBot="1">
      <c r="A6" s="22" t="s">
        <v>0</v>
      </c>
      <c r="B6" s="22" t="s">
        <v>1</v>
      </c>
      <c r="C6" s="22" t="s">
        <v>1</v>
      </c>
      <c r="D6" s="45" t="s">
        <v>25</v>
      </c>
      <c r="E6" s="23"/>
      <c r="F6" s="24"/>
      <c r="G6" s="85" t="s">
        <v>3</v>
      </c>
      <c r="H6" s="86"/>
      <c r="I6" s="92"/>
      <c r="J6" s="85" t="s">
        <v>23</v>
      </c>
      <c r="K6" s="86"/>
      <c r="L6" s="92"/>
      <c r="M6" s="85" t="s">
        <v>24</v>
      </c>
      <c r="N6" s="86"/>
      <c r="O6" s="92"/>
    </row>
    <row r="7" spans="1:18" ht="19.5" thickBot="1">
      <c r="A7" s="25"/>
      <c r="B7" s="25" t="s">
        <v>2</v>
      </c>
      <c r="C7" s="60" t="s">
        <v>29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9" t="s">
        <v>23</v>
      </c>
      <c r="K8" s="90"/>
      <c r="L8" s="91"/>
      <c r="M8" s="89"/>
      <c r="N8" s="90"/>
      <c r="O8" s="91"/>
    </row>
    <row r="9" spans="1:18" ht="19.5" thickBot="1">
      <c r="A9" s="7">
        <v>1</v>
      </c>
      <c r="B9" s="21">
        <f>+検証DATA!B3</f>
        <v>45602.708333333336</v>
      </c>
      <c r="C9" s="47">
        <f>+検証DATA!N3</f>
        <v>1</v>
      </c>
      <c r="D9" s="51">
        <v>0</v>
      </c>
      <c r="E9" s="52">
        <v>0</v>
      </c>
      <c r="F9" s="53">
        <v>0</v>
      </c>
      <c r="G9" s="20">
        <f>IF(D9="","",G8+M9)</f>
        <v>100000</v>
      </c>
      <c r="H9" s="20">
        <f t="shared" ref="H9" si="0">IF(E9="","",H8+N9)</f>
        <v>100000</v>
      </c>
      <c r="I9" s="20">
        <f t="shared" ref="I9" si="1">IF(F9="","",I8+O9)</f>
        <v>100000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0</v>
      </c>
      <c r="N9" s="39">
        <f>IF(E9="","",K9*E9)</f>
        <v>0</v>
      </c>
      <c r="O9" s="40">
        <f>IF(F9="","",L9*F9)</f>
        <v>0</v>
      </c>
      <c r="P9" s="20"/>
      <c r="Q9" s="20"/>
      <c r="R9" s="20"/>
    </row>
    <row r="10" spans="1:18" ht="19.5" thickBot="1">
      <c r="A10" s="7">
        <v>2</v>
      </c>
      <c r="B10" s="21">
        <f>+検証DATA!B4</f>
        <v>45603.875</v>
      </c>
      <c r="C10" s="47">
        <f>+検証DATA!N4</f>
        <v>2</v>
      </c>
      <c r="D10" s="54">
        <v>0</v>
      </c>
      <c r="E10" s="55">
        <v>0</v>
      </c>
      <c r="F10" s="56">
        <v>0</v>
      </c>
      <c r="G10" s="20">
        <f t="shared" ref="G10:G42" si="2">IF(D10="","",G9+M10)</f>
        <v>100000</v>
      </c>
      <c r="H10" s="20">
        <f t="shared" ref="H10:H42" si="3">IF(E10="","",H9+N10)</f>
        <v>100000</v>
      </c>
      <c r="I10" s="20">
        <f t="shared" ref="I10:I42" si="4">IF(F10="","",I9+O10)</f>
        <v>100000</v>
      </c>
      <c r="J10" s="41">
        <f t="shared" ref="J10:J12" si="5">IF(G9="","",G9*0.03)</f>
        <v>3000</v>
      </c>
      <c r="K10" s="42">
        <f t="shared" ref="K10:K12" si="6">IF(H9="","",H9*0.03)</f>
        <v>3000</v>
      </c>
      <c r="L10" s="43">
        <f t="shared" ref="L10:L12" si="7">IF(I9="","",I9*0.03)</f>
        <v>3000</v>
      </c>
      <c r="M10" s="41">
        <f t="shared" ref="M10:M12" si="8">IF(D10="","",J10*D10)</f>
        <v>0</v>
      </c>
      <c r="N10" s="42">
        <f t="shared" ref="N10:N12" si="9">IF(E10="","",K10*E10)</f>
        <v>0</v>
      </c>
      <c r="O10" s="43">
        <f t="shared" ref="O10:O12" si="10">IF(F10="","",L10*F10)</f>
        <v>0</v>
      </c>
      <c r="P10" s="20"/>
      <c r="Q10" s="20"/>
      <c r="R10" s="20"/>
    </row>
    <row r="11" spans="1:18" ht="19.5" thickBot="1">
      <c r="A11" s="7">
        <v>3</v>
      </c>
      <c r="B11" s="21">
        <f>+検証DATA!B5</f>
        <v>45604.333333333336</v>
      </c>
      <c r="C11" s="47">
        <f>+検証DATA!N5</f>
        <v>2</v>
      </c>
      <c r="D11" s="54">
        <v>1.27</v>
      </c>
      <c r="E11" s="55">
        <v>1.5</v>
      </c>
      <c r="F11" s="74">
        <v>0</v>
      </c>
      <c r="G11" s="20">
        <f t="shared" si="2"/>
        <v>103810</v>
      </c>
      <c r="H11" s="20">
        <f t="shared" si="3"/>
        <v>104500</v>
      </c>
      <c r="I11" s="20">
        <f t="shared" si="4"/>
        <v>100000</v>
      </c>
      <c r="J11" s="41">
        <f t="shared" si="5"/>
        <v>3000</v>
      </c>
      <c r="K11" s="42">
        <f t="shared" si="6"/>
        <v>3000</v>
      </c>
      <c r="L11" s="43">
        <f t="shared" si="7"/>
        <v>3000</v>
      </c>
      <c r="M11" s="41">
        <f t="shared" si="8"/>
        <v>3810</v>
      </c>
      <c r="N11" s="42">
        <f t="shared" si="9"/>
        <v>4500</v>
      </c>
      <c r="O11" s="43">
        <f t="shared" si="10"/>
        <v>0</v>
      </c>
      <c r="P11" s="20"/>
      <c r="Q11" s="20"/>
      <c r="R11" s="20"/>
    </row>
    <row r="12" spans="1:18" ht="19.5" thickBot="1">
      <c r="A12" s="7">
        <v>4</v>
      </c>
      <c r="B12" s="21">
        <f>+検証DATA!B6</f>
        <v>45607</v>
      </c>
      <c r="C12" s="47">
        <f>+検証DATA!N6</f>
        <v>1</v>
      </c>
      <c r="D12" s="54">
        <v>1.27</v>
      </c>
      <c r="E12" s="55">
        <v>1.5</v>
      </c>
      <c r="F12" s="56">
        <v>2</v>
      </c>
      <c r="G12" s="20">
        <f t="shared" si="2"/>
        <v>107765.16099999999</v>
      </c>
      <c r="H12" s="20">
        <f t="shared" si="3"/>
        <v>109202.5</v>
      </c>
      <c r="I12" s="20">
        <f t="shared" si="4"/>
        <v>106000</v>
      </c>
      <c r="J12" s="41">
        <f t="shared" si="5"/>
        <v>3114.2999999999997</v>
      </c>
      <c r="K12" s="42">
        <f t="shared" si="6"/>
        <v>3135</v>
      </c>
      <c r="L12" s="43">
        <f t="shared" si="7"/>
        <v>3000</v>
      </c>
      <c r="M12" s="41">
        <f t="shared" si="8"/>
        <v>3955.1609999999996</v>
      </c>
      <c r="N12" s="42">
        <f t="shared" si="9"/>
        <v>4702.5</v>
      </c>
      <c r="O12" s="43">
        <f t="shared" si="10"/>
        <v>6000</v>
      </c>
      <c r="P12" s="20"/>
      <c r="Q12" s="20"/>
      <c r="R12" s="20"/>
    </row>
    <row r="13" spans="1:18">
      <c r="A13" s="7">
        <v>5</v>
      </c>
      <c r="B13" s="21">
        <f>+検証DATA!B7</f>
        <v>45608.375</v>
      </c>
      <c r="C13" s="47">
        <f>+検証DATA!N7</f>
        <v>1</v>
      </c>
      <c r="D13" s="54">
        <v>1.27</v>
      </c>
      <c r="E13" s="55">
        <v>1.5</v>
      </c>
      <c r="F13" s="56">
        <v>2</v>
      </c>
      <c r="G13" s="20">
        <f t="shared" si="2"/>
        <v>111871.01363409999</v>
      </c>
      <c r="H13" s="20">
        <f t="shared" si="3"/>
        <v>114116.6125</v>
      </c>
      <c r="I13" s="20">
        <f t="shared" si="4"/>
        <v>112360</v>
      </c>
      <c r="J13" s="41">
        <f t="shared" ref="J13:J58" si="11">IF(G12="","",G12*0.03)</f>
        <v>3232.9548299999997</v>
      </c>
      <c r="K13" s="42">
        <f t="shared" ref="K13:K58" si="12">IF(H12="","",H12*0.03)</f>
        <v>3276.0749999999998</v>
      </c>
      <c r="L13" s="43">
        <f t="shared" ref="L13:L58" si="13">IF(I12="","",I12*0.03)</f>
        <v>3180</v>
      </c>
      <c r="M13" s="41">
        <f t="shared" ref="M13:M58" si="14">IF(D13="","",J13*D13)</f>
        <v>4105.8526340999997</v>
      </c>
      <c r="N13" s="42">
        <f t="shared" ref="N13:N58" si="15">IF(E13="","",K13*E13)</f>
        <v>4914.1124999999993</v>
      </c>
      <c r="O13" s="43">
        <f t="shared" ref="O13:O58" si="16">IF(F13="","",L13*F13)</f>
        <v>6360</v>
      </c>
      <c r="P13" s="20"/>
      <c r="Q13" s="20"/>
      <c r="R13" s="20"/>
    </row>
    <row r="14" spans="1:18">
      <c r="A14" s="7">
        <v>6</v>
      </c>
      <c r="B14" s="4"/>
      <c r="C14" s="44"/>
      <c r="D14" s="54"/>
      <c r="E14" s="55"/>
      <c r="F14" s="56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41">
        <f t="shared" si="11"/>
        <v>3356.1304090229996</v>
      </c>
      <c r="K14" s="42">
        <f t="shared" si="12"/>
        <v>3423.4983750000001</v>
      </c>
      <c r="L14" s="43">
        <f t="shared" si="13"/>
        <v>3370.7999999999997</v>
      </c>
      <c r="M14" s="41" t="str">
        <f t="shared" si="14"/>
        <v/>
      </c>
      <c r="N14" s="42" t="str">
        <f t="shared" si="15"/>
        <v/>
      </c>
      <c r="O14" s="43" t="str">
        <f t="shared" si="16"/>
        <v/>
      </c>
      <c r="P14" s="20"/>
      <c r="Q14" s="20"/>
      <c r="R14" s="20"/>
    </row>
    <row r="15" spans="1:18">
      <c r="A15" s="7">
        <v>7</v>
      </c>
      <c r="B15" s="4"/>
      <c r="C15" s="44"/>
      <c r="D15" s="54"/>
      <c r="E15" s="55"/>
      <c r="F15" s="56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 t="str">
        <f t="shared" si="11"/>
        <v/>
      </c>
      <c r="K15" s="42" t="str">
        <f t="shared" si="12"/>
        <v/>
      </c>
      <c r="L15" s="43" t="str">
        <f t="shared" si="13"/>
        <v/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>
      <c r="A16" s="7">
        <v>8</v>
      </c>
      <c r="B16" s="4"/>
      <c r="C16" s="44"/>
      <c r="D16" s="54"/>
      <c r="E16" s="55"/>
      <c r="F16" s="56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>
      <c r="A17" s="7">
        <v>9</v>
      </c>
      <c r="B17" s="4"/>
      <c r="C17" s="44"/>
      <c r="D17" s="54"/>
      <c r="E17" s="55"/>
      <c r="F17" s="56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>
      <c r="A18" s="7">
        <v>10</v>
      </c>
      <c r="B18" s="4"/>
      <c r="C18" s="44"/>
      <c r="D18" s="54"/>
      <c r="E18" s="55"/>
      <c r="F18" s="56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>
      <c r="A19" s="7">
        <v>11</v>
      </c>
      <c r="B19" s="4"/>
      <c r="C19" s="44"/>
      <c r="D19" s="54"/>
      <c r="E19" s="55"/>
      <c r="F19" s="56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>
      <c r="A20" s="7">
        <v>12</v>
      </c>
      <c r="B20" s="4"/>
      <c r="C20" s="44"/>
      <c r="D20" s="54"/>
      <c r="E20" s="55"/>
      <c r="F20" s="56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>
      <c r="A21" s="7">
        <v>13</v>
      </c>
      <c r="B21" s="4"/>
      <c r="C21" s="44"/>
      <c r="D21" s="54"/>
      <c r="E21" s="55"/>
      <c r="F21" s="56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>
      <c r="A22" s="7">
        <v>14</v>
      </c>
      <c r="B22" s="4"/>
      <c r="C22" s="44"/>
      <c r="D22" s="54"/>
      <c r="E22" s="55"/>
      <c r="F22" s="56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>
      <c r="A23" s="7">
        <v>15</v>
      </c>
      <c r="B23" s="4"/>
      <c r="C23" s="44"/>
      <c r="D23" s="54"/>
      <c r="E23" s="55"/>
      <c r="F23" s="74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>
      <c r="A24" s="7">
        <v>16</v>
      </c>
      <c r="B24" s="4"/>
      <c r="C24" s="44"/>
      <c r="D24" s="54"/>
      <c r="E24" s="55"/>
      <c r="F24" s="56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>
      <c r="A25" s="7">
        <v>17</v>
      </c>
      <c r="B25" s="4"/>
      <c r="C25" s="44"/>
      <c r="D25" s="54"/>
      <c r="E25" s="55"/>
      <c r="F25" s="56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>
      <c r="A26" s="7">
        <v>18</v>
      </c>
      <c r="B26" s="4"/>
      <c r="C26" s="44"/>
      <c r="D26" s="54"/>
      <c r="E26" s="55"/>
      <c r="F26" s="56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>
      <c r="A27" s="7">
        <v>19</v>
      </c>
      <c r="B27" s="4"/>
      <c r="C27" s="44"/>
      <c r="D27" s="54"/>
      <c r="E27" s="55"/>
      <c r="F27" s="56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>
      <c r="A28" s="7">
        <v>20</v>
      </c>
      <c r="B28" s="4"/>
      <c r="C28" s="44"/>
      <c r="D28" s="54"/>
      <c r="E28" s="55"/>
      <c r="F28" s="56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>
      <c r="A29" s="7">
        <v>21</v>
      </c>
      <c r="B29" s="4"/>
      <c r="C29" s="44"/>
      <c r="D29" s="54"/>
      <c r="E29" s="55"/>
      <c r="F29" s="74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>
      <c r="A30" s="7">
        <v>22</v>
      </c>
      <c r="B30" s="4"/>
      <c r="C30" s="44"/>
      <c r="D30" s="54"/>
      <c r="E30" s="55"/>
      <c r="F30" s="74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>
      <c r="A32" s="7">
        <v>24</v>
      </c>
      <c r="B32" s="4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>
      <c r="A33" s="7">
        <v>25</v>
      </c>
      <c r="B33" s="4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>
      <c r="A34" s="7">
        <v>26</v>
      </c>
      <c r="B34" s="4"/>
      <c r="C34" s="44"/>
      <c r="D34" s="54"/>
      <c r="E34" s="55"/>
      <c r="F34" s="74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>
      <c r="A59" s="7"/>
      <c r="B59" s="93" t="s">
        <v>5</v>
      </c>
      <c r="C59" s="94"/>
      <c r="D59" s="1">
        <f>COUNTIF(D9:D58,1.27)</f>
        <v>3</v>
      </c>
      <c r="E59" s="1">
        <f>COUNTIF(E9:E58,1.5)</f>
        <v>3</v>
      </c>
      <c r="F59" s="6">
        <f>COUNTIF(F9:F58,2)</f>
        <v>2</v>
      </c>
      <c r="G59" s="66">
        <f>M59+G8</f>
        <v>111871.0136341</v>
      </c>
      <c r="H59" s="18">
        <f>N59+H8</f>
        <v>114116.6125</v>
      </c>
      <c r="I59" s="19">
        <f>O59+I8</f>
        <v>112360</v>
      </c>
      <c r="J59" s="63" t="s">
        <v>31</v>
      </c>
      <c r="K59" s="64">
        <f>B58-B9</f>
        <v>-45602.708333333336</v>
      </c>
      <c r="L59" s="65" t="s">
        <v>32</v>
      </c>
      <c r="M59" s="75">
        <f>SUM(M9:M58)</f>
        <v>11871.0136341</v>
      </c>
      <c r="N59" s="76">
        <f>SUM(N9:N58)</f>
        <v>14116.612499999999</v>
      </c>
      <c r="O59" s="77">
        <f>SUM(O9:O58)</f>
        <v>12360</v>
      </c>
    </row>
    <row r="60" spans="1:15" ht="19.5" thickBot="1">
      <c r="A60" s="7"/>
      <c r="B60" s="87" t="s">
        <v>6</v>
      </c>
      <c r="C60" s="88"/>
      <c r="D60" s="1">
        <f>COUNTIF(D9:D58,-1)</f>
        <v>0</v>
      </c>
      <c r="E60" s="1">
        <f>COUNTIF(E9:E58,-1)</f>
        <v>0</v>
      </c>
      <c r="F60" s="6">
        <f>COUNTIF(F9:F58,-1)</f>
        <v>0</v>
      </c>
      <c r="G60" s="85" t="s">
        <v>30</v>
      </c>
      <c r="H60" s="86"/>
      <c r="I60" s="92"/>
      <c r="J60" s="85" t="s">
        <v>33</v>
      </c>
      <c r="K60" s="86"/>
      <c r="L60" s="92"/>
      <c r="M60" s="7"/>
      <c r="O60" s="3"/>
    </row>
    <row r="61" spans="1:15" ht="19.5" thickBot="1">
      <c r="A61" s="7"/>
      <c r="B61" s="87" t="s">
        <v>34</v>
      </c>
      <c r="C61" s="88"/>
      <c r="D61" s="1">
        <f>COUNTIF(D9:D58,0)</f>
        <v>2</v>
      </c>
      <c r="E61" s="1">
        <f>COUNTIF(E9:E58,0)</f>
        <v>2</v>
      </c>
      <c r="F61" s="1">
        <f>COUNTIF(F9:F58,0)</f>
        <v>3</v>
      </c>
      <c r="G61" s="70">
        <f>G59/G8</f>
        <v>1.1187101363410001</v>
      </c>
      <c r="H61" s="71">
        <f t="shared" ref="H61" si="21">H59/H8</f>
        <v>1.141166125</v>
      </c>
      <c r="I61" s="72">
        <f>I59/I8</f>
        <v>1.1235999999999999</v>
      </c>
      <c r="J61" s="61">
        <f>(G61-100%)*30/K59</f>
        <v>-7.8094135642090064E-5</v>
      </c>
      <c r="K61" s="61">
        <f>(H61-100%)*30/K59</f>
        <v>-9.286693498650028E-5</v>
      </c>
      <c r="L61" s="62">
        <f>(I61-100%)*30/K59</f>
        <v>-8.1310960149479379E-5</v>
      </c>
      <c r="M61" s="8"/>
      <c r="N61" s="2"/>
      <c r="O61" s="9"/>
    </row>
    <row r="62" spans="1:15" ht="19.5" thickBot="1">
      <c r="B62" s="85" t="s">
        <v>4</v>
      </c>
      <c r="C62" s="86"/>
      <c r="D62" s="73">
        <f t="shared" ref="D62:E62" si="22">D59/(D59+D60+D61)</f>
        <v>0.6</v>
      </c>
      <c r="E62" s="68">
        <f t="shared" si="22"/>
        <v>0.6</v>
      </c>
      <c r="F62" s="69">
        <f>F59/(F59+F60+F61)</f>
        <v>0.4</v>
      </c>
    </row>
    <row r="64" spans="1:15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E1F0B-5207-4ABA-9A43-CA79F4D3D6DB}">
  <dimension ref="A1:R25"/>
  <sheetViews>
    <sheetView workbookViewId="0">
      <selection activeCell="N7" sqref="N7"/>
    </sheetView>
  </sheetViews>
  <sheetFormatPr defaultRowHeight="16.5"/>
  <cols>
    <col min="1" max="1" width="9.25" style="80" bestFit="1" customWidth="1"/>
    <col min="2" max="2" width="19.625" style="80" bestFit="1" customWidth="1"/>
    <col min="3" max="3" width="9.25" style="80" bestFit="1" customWidth="1"/>
    <col min="4" max="5" width="13.75" style="82" bestFit="1" customWidth="1"/>
    <col min="6" max="6" width="11.875" style="82" bestFit="1" customWidth="1"/>
    <col min="7" max="7" width="13.75" style="82" bestFit="1" customWidth="1"/>
    <col min="8" max="8" width="11.875" style="82" bestFit="1" customWidth="1"/>
    <col min="9" max="9" width="9.25" style="78" bestFit="1" customWidth="1"/>
    <col min="10" max="11" width="13.75" style="82" bestFit="1" customWidth="1"/>
    <col min="12" max="12" width="10.875" style="82" bestFit="1" customWidth="1"/>
    <col min="13" max="13" width="11.875" style="82" bestFit="1" customWidth="1"/>
    <col min="14" max="14" width="9.25" style="84" bestFit="1" customWidth="1"/>
    <col min="15" max="15" width="11.875" style="82" bestFit="1" customWidth="1"/>
    <col min="16" max="17" width="13.75" style="82" bestFit="1" customWidth="1"/>
    <col min="18" max="18" width="9.25" style="78" bestFit="1" customWidth="1"/>
    <col min="19" max="16384" width="9" style="80"/>
  </cols>
  <sheetData>
    <row r="1" spans="1:18" s="78" customFormat="1">
      <c r="C1" s="80"/>
      <c r="D1" s="79"/>
      <c r="E1" s="79"/>
      <c r="F1" s="79"/>
      <c r="G1" s="79"/>
      <c r="H1" s="79"/>
      <c r="I1" s="78" t="s">
        <v>49</v>
      </c>
      <c r="J1" s="79"/>
      <c r="K1" s="79"/>
      <c r="L1" s="95" t="s">
        <v>43</v>
      </c>
      <c r="M1" s="95"/>
      <c r="N1" s="84" t="s">
        <v>50</v>
      </c>
      <c r="O1" s="79"/>
      <c r="P1" s="79"/>
      <c r="Q1" s="79"/>
    </row>
    <row r="2" spans="1:18" s="78" customFormat="1">
      <c r="B2" s="78" t="s">
        <v>35</v>
      </c>
      <c r="C2" s="80" t="s">
        <v>55</v>
      </c>
      <c r="D2" s="79" t="s">
        <v>36</v>
      </c>
      <c r="E2" s="79" t="s">
        <v>37</v>
      </c>
      <c r="F2" s="79" t="s">
        <v>45</v>
      </c>
      <c r="G2" s="79" t="s">
        <v>38</v>
      </c>
      <c r="H2" s="79" t="s">
        <v>39</v>
      </c>
      <c r="I2" s="78" t="s">
        <v>40</v>
      </c>
      <c r="J2" s="79" t="s">
        <v>41</v>
      </c>
      <c r="K2" s="79" t="s">
        <v>42</v>
      </c>
      <c r="L2" s="79" t="s">
        <v>41</v>
      </c>
      <c r="M2" s="79" t="s">
        <v>42</v>
      </c>
      <c r="N2" s="84" t="s">
        <v>51</v>
      </c>
      <c r="O2" s="79" t="s">
        <v>44</v>
      </c>
      <c r="P2" s="79" t="s">
        <v>46</v>
      </c>
      <c r="Q2" s="79" t="s">
        <v>47</v>
      </c>
      <c r="R2" s="78" t="s">
        <v>52</v>
      </c>
    </row>
    <row r="3" spans="1:18">
      <c r="A3" s="80">
        <v>1</v>
      </c>
      <c r="B3" s="81">
        <v>45602.708333333336</v>
      </c>
      <c r="C3" s="83">
        <v>35218</v>
      </c>
      <c r="D3" s="82">
        <v>154.28299999999999</v>
      </c>
      <c r="E3" s="82">
        <v>154.34700000000001</v>
      </c>
      <c r="F3" s="82">
        <f>+E3-D3</f>
        <v>6.4000000000021373E-2</v>
      </c>
      <c r="G3" s="82">
        <f>AVERAGE(D3:E3)</f>
        <v>154.315</v>
      </c>
      <c r="H3" s="82">
        <f>ABS(E3-D3)/2</f>
        <v>3.2000000000010687E-2</v>
      </c>
      <c r="I3" s="78">
        <f>IF(F3&gt;=0,1,2)</f>
        <v>1</v>
      </c>
      <c r="J3" s="82">
        <v>154.363</v>
      </c>
      <c r="K3" s="82">
        <v>153.977</v>
      </c>
      <c r="L3" s="82">
        <f t="shared" ref="L3:L18" si="0">+J3-$G3</f>
        <v>4.8000000000001819E-2</v>
      </c>
      <c r="M3" s="82">
        <f>ABS(K3-$G3)</f>
        <v>0.33799999999999386</v>
      </c>
      <c r="N3" s="84">
        <v>1</v>
      </c>
      <c r="O3" s="82">
        <f>MAX(M3/H3,L3/H3)</f>
        <v>10.56249999999628</v>
      </c>
      <c r="P3" s="82">
        <v>154.143</v>
      </c>
      <c r="R3" s="78">
        <v>1</v>
      </c>
    </row>
    <row r="4" spans="1:18">
      <c r="A4" s="80">
        <v>2</v>
      </c>
      <c r="B4" s="81">
        <v>45603.875</v>
      </c>
      <c r="C4" s="83">
        <v>35374</v>
      </c>
      <c r="D4" s="82">
        <v>152.96799999999999</v>
      </c>
      <c r="E4" s="82">
        <v>153.08199999999999</v>
      </c>
      <c r="F4" s="82">
        <f t="shared" ref="F4:F25" si="1">+E4-D4</f>
        <v>0.11400000000000432</v>
      </c>
      <c r="G4" s="82">
        <f t="shared" ref="G4:G25" si="2">AVERAGE(D4:E4)</f>
        <v>153.02499999999998</v>
      </c>
      <c r="H4" s="82">
        <f t="shared" ref="H4:H25" si="3">ABS(E4-D4)/2</f>
        <v>5.700000000000216E-2</v>
      </c>
      <c r="I4" s="78">
        <f t="shared" ref="I4:I25" si="4">IF(F4&gt;=0,1,2)</f>
        <v>1</v>
      </c>
      <c r="J4" s="82">
        <v>153.46799999999999</v>
      </c>
      <c r="K4" s="82">
        <v>152.86000000000001</v>
      </c>
      <c r="L4" s="82">
        <f t="shared" si="0"/>
        <v>0.44300000000001205</v>
      </c>
      <c r="M4" s="82">
        <f t="shared" ref="M4:M25" si="5">ABS(K4-$G4)</f>
        <v>0.16499999999996362</v>
      </c>
      <c r="N4" s="84">
        <v>2</v>
      </c>
      <c r="O4" s="82">
        <f t="shared" ref="O4:O25" si="6">MAX(M4/H4,L4/H4)</f>
        <v>7.7719298245613206</v>
      </c>
      <c r="P4" s="82">
        <v>153.37299999999999</v>
      </c>
      <c r="R4" s="78">
        <v>1</v>
      </c>
    </row>
    <row r="5" spans="1:18">
      <c r="A5" s="80">
        <v>3</v>
      </c>
      <c r="B5" s="81">
        <v>45604.333333333336</v>
      </c>
      <c r="C5" s="83">
        <v>64387</v>
      </c>
      <c r="D5" s="82">
        <v>152.798</v>
      </c>
      <c r="E5" s="82">
        <v>152.76599999999999</v>
      </c>
      <c r="F5" s="82">
        <f t="shared" si="1"/>
        <v>-3.2000000000010687E-2</v>
      </c>
      <c r="G5" s="82">
        <f t="shared" si="2"/>
        <v>152.78199999999998</v>
      </c>
      <c r="H5" s="82">
        <f t="shared" si="3"/>
        <v>1.6000000000005343E-2</v>
      </c>
      <c r="I5" s="78">
        <f t="shared" si="4"/>
        <v>2</v>
      </c>
      <c r="J5" s="82">
        <v>152.953</v>
      </c>
      <c r="K5" s="82">
        <v>152.66399999999999</v>
      </c>
      <c r="L5" s="82">
        <f t="shared" si="0"/>
        <v>0.17100000000002069</v>
      </c>
      <c r="M5" s="82">
        <f t="shared" si="5"/>
        <v>0.117999999999995</v>
      </c>
      <c r="N5" s="84">
        <v>2</v>
      </c>
      <c r="O5" s="82">
        <f t="shared" si="6"/>
        <v>10.687499999997724</v>
      </c>
      <c r="P5" s="82">
        <v>152.94800000000001</v>
      </c>
      <c r="R5" s="78">
        <v>1</v>
      </c>
    </row>
    <row r="6" spans="1:18">
      <c r="A6" s="80">
        <v>4</v>
      </c>
      <c r="B6" s="81">
        <v>45607</v>
      </c>
      <c r="C6" s="83">
        <v>64535</v>
      </c>
      <c r="D6" s="82">
        <v>152.63800000000001</v>
      </c>
      <c r="E6" s="82">
        <v>152.62100000000001</v>
      </c>
      <c r="F6" s="82">
        <f t="shared" si="1"/>
        <v>-1.6999999999995907E-2</v>
      </c>
      <c r="G6" s="82">
        <f t="shared" si="2"/>
        <v>152.62950000000001</v>
      </c>
      <c r="H6" s="82">
        <f t="shared" si="3"/>
        <v>8.4999999999979536E-3</v>
      </c>
      <c r="I6" s="78">
        <f t="shared" si="4"/>
        <v>2</v>
      </c>
      <c r="J6" s="82">
        <v>152.773</v>
      </c>
      <c r="K6" s="82">
        <v>152.614</v>
      </c>
      <c r="L6" s="82">
        <f t="shared" si="0"/>
        <v>0.14349999999998886</v>
      </c>
      <c r="M6" s="82">
        <f t="shared" si="5"/>
        <v>1.5500000000002956E-2</v>
      </c>
      <c r="N6" s="84">
        <v>1</v>
      </c>
      <c r="O6" s="82">
        <f t="shared" si="6"/>
        <v>16.882352941179224</v>
      </c>
      <c r="P6" s="82">
        <v>152.61500000000001</v>
      </c>
      <c r="R6" s="78">
        <v>1</v>
      </c>
    </row>
    <row r="7" spans="1:18">
      <c r="A7" s="80">
        <v>5</v>
      </c>
      <c r="B7" s="81">
        <v>45608.375</v>
      </c>
      <c r="C7" s="83">
        <v>34339</v>
      </c>
      <c r="D7" s="82">
        <v>153.78200000000001</v>
      </c>
      <c r="E7" s="82">
        <v>153.82</v>
      </c>
      <c r="F7" s="82">
        <f t="shared" si="1"/>
        <v>3.7999999999982492E-2</v>
      </c>
      <c r="G7" s="82">
        <f t="shared" si="2"/>
        <v>153.80099999999999</v>
      </c>
      <c r="H7" s="82">
        <f t="shared" si="3"/>
        <v>1.8999999999991246E-2</v>
      </c>
      <c r="I7" s="78">
        <f t="shared" si="4"/>
        <v>1</v>
      </c>
      <c r="J7" s="82">
        <v>153.88900000000001</v>
      </c>
      <c r="K7" s="82">
        <v>153.69999999999999</v>
      </c>
      <c r="L7" s="82">
        <f t="shared" si="0"/>
        <v>8.8000000000022283E-2</v>
      </c>
      <c r="M7" s="82">
        <f t="shared" si="5"/>
        <v>0.10099999999999909</v>
      </c>
      <c r="N7" s="84">
        <v>1</v>
      </c>
      <c r="O7" s="82">
        <f t="shared" si="6"/>
        <v>5.3157894736866114</v>
      </c>
      <c r="Q7" s="82">
        <v>153.75</v>
      </c>
      <c r="R7" s="78">
        <v>1</v>
      </c>
    </row>
    <row r="8" spans="1:18">
      <c r="A8" s="80">
        <v>6</v>
      </c>
      <c r="B8" s="81"/>
      <c r="C8" s="83"/>
      <c r="F8" s="82">
        <f t="shared" si="1"/>
        <v>0</v>
      </c>
      <c r="G8" s="82" t="e">
        <f t="shared" si="2"/>
        <v>#DIV/0!</v>
      </c>
      <c r="H8" s="82">
        <f t="shared" si="3"/>
        <v>0</v>
      </c>
      <c r="I8" s="78">
        <f t="shared" si="4"/>
        <v>1</v>
      </c>
      <c r="L8" s="82" t="e">
        <f t="shared" si="0"/>
        <v>#DIV/0!</v>
      </c>
      <c r="M8" s="82" t="e">
        <f t="shared" si="5"/>
        <v>#DIV/0!</v>
      </c>
      <c r="O8" s="82" t="e">
        <f t="shared" si="6"/>
        <v>#DIV/0!</v>
      </c>
    </row>
    <row r="9" spans="1:18">
      <c r="A9" s="80">
        <v>7</v>
      </c>
      <c r="B9" s="81"/>
      <c r="C9" s="83"/>
      <c r="F9" s="82">
        <f t="shared" si="1"/>
        <v>0</v>
      </c>
      <c r="G9" s="82" t="e">
        <f t="shared" si="2"/>
        <v>#DIV/0!</v>
      </c>
      <c r="H9" s="82">
        <f t="shared" si="3"/>
        <v>0</v>
      </c>
      <c r="I9" s="78">
        <f t="shared" si="4"/>
        <v>1</v>
      </c>
      <c r="L9" s="82" t="e">
        <f t="shared" si="0"/>
        <v>#DIV/0!</v>
      </c>
      <c r="M9" s="82" t="e">
        <f t="shared" si="5"/>
        <v>#DIV/0!</v>
      </c>
      <c r="O9" s="82" t="e">
        <f t="shared" si="6"/>
        <v>#DIV/0!</v>
      </c>
    </row>
    <row r="10" spans="1:18">
      <c r="A10" s="80">
        <v>8</v>
      </c>
      <c r="B10" s="81"/>
      <c r="C10" s="83"/>
      <c r="F10" s="82">
        <f t="shared" si="1"/>
        <v>0</v>
      </c>
      <c r="G10" s="82" t="e">
        <f t="shared" si="2"/>
        <v>#DIV/0!</v>
      </c>
      <c r="H10" s="82">
        <f t="shared" si="3"/>
        <v>0</v>
      </c>
      <c r="I10" s="78">
        <f t="shared" si="4"/>
        <v>1</v>
      </c>
      <c r="L10" s="82" t="e">
        <f t="shared" si="0"/>
        <v>#DIV/0!</v>
      </c>
      <c r="M10" s="82" t="e">
        <f t="shared" si="5"/>
        <v>#DIV/0!</v>
      </c>
      <c r="O10" s="82" t="e">
        <f t="shared" si="6"/>
        <v>#DIV/0!</v>
      </c>
    </row>
    <row r="11" spans="1:18">
      <c r="A11" s="80">
        <v>9</v>
      </c>
      <c r="B11" s="81"/>
      <c r="C11" s="83"/>
      <c r="F11" s="82">
        <f t="shared" si="1"/>
        <v>0</v>
      </c>
      <c r="G11" s="82" t="e">
        <f t="shared" si="2"/>
        <v>#DIV/0!</v>
      </c>
      <c r="H11" s="82">
        <f t="shared" si="3"/>
        <v>0</v>
      </c>
      <c r="I11" s="78">
        <f t="shared" si="4"/>
        <v>1</v>
      </c>
      <c r="L11" s="82" t="e">
        <f t="shared" si="0"/>
        <v>#DIV/0!</v>
      </c>
      <c r="M11" s="82" t="e">
        <f t="shared" si="5"/>
        <v>#DIV/0!</v>
      </c>
      <c r="O11" s="82" t="e">
        <f t="shared" si="6"/>
        <v>#DIV/0!</v>
      </c>
    </row>
    <row r="12" spans="1:18">
      <c r="A12" s="80">
        <v>10</v>
      </c>
      <c r="B12" s="81"/>
      <c r="C12" s="83"/>
      <c r="F12" s="82">
        <f t="shared" si="1"/>
        <v>0</v>
      </c>
      <c r="G12" s="82" t="e">
        <f t="shared" si="2"/>
        <v>#DIV/0!</v>
      </c>
      <c r="H12" s="82">
        <f t="shared" si="3"/>
        <v>0</v>
      </c>
      <c r="I12" s="78">
        <f t="shared" si="4"/>
        <v>1</v>
      </c>
      <c r="L12" s="82" t="e">
        <f t="shared" si="0"/>
        <v>#DIV/0!</v>
      </c>
      <c r="M12" s="82" t="e">
        <f t="shared" si="5"/>
        <v>#DIV/0!</v>
      </c>
      <c r="O12" s="82" t="e">
        <f t="shared" si="6"/>
        <v>#DIV/0!</v>
      </c>
    </row>
    <row r="13" spans="1:18">
      <c r="A13" s="80">
        <v>11</v>
      </c>
      <c r="B13" s="81"/>
      <c r="C13" s="83"/>
      <c r="F13" s="82">
        <f t="shared" si="1"/>
        <v>0</v>
      </c>
      <c r="G13" s="82" t="e">
        <f t="shared" si="2"/>
        <v>#DIV/0!</v>
      </c>
      <c r="H13" s="82">
        <f t="shared" si="3"/>
        <v>0</v>
      </c>
      <c r="I13" s="78">
        <f t="shared" si="4"/>
        <v>1</v>
      </c>
      <c r="L13" s="82" t="e">
        <f t="shared" si="0"/>
        <v>#DIV/0!</v>
      </c>
      <c r="M13" s="82" t="e">
        <f t="shared" si="5"/>
        <v>#DIV/0!</v>
      </c>
      <c r="O13" s="82" t="e">
        <f t="shared" si="6"/>
        <v>#DIV/0!</v>
      </c>
    </row>
    <row r="14" spans="1:18">
      <c r="A14" s="80">
        <v>12</v>
      </c>
      <c r="B14" s="81"/>
      <c r="C14" s="83"/>
      <c r="F14" s="82">
        <f t="shared" si="1"/>
        <v>0</v>
      </c>
      <c r="G14" s="82" t="e">
        <f t="shared" si="2"/>
        <v>#DIV/0!</v>
      </c>
      <c r="H14" s="82">
        <f t="shared" si="3"/>
        <v>0</v>
      </c>
      <c r="I14" s="78">
        <f t="shared" si="4"/>
        <v>1</v>
      </c>
      <c r="L14" s="82" t="e">
        <f t="shared" si="0"/>
        <v>#DIV/0!</v>
      </c>
      <c r="M14" s="82" t="e">
        <f t="shared" si="5"/>
        <v>#DIV/0!</v>
      </c>
      <c r="O14" s="82" t="e">
        <f t="shared" si="6"/>
        <v>#DIV/0!</v>
      </c>
    </row>
    <row r="15" spans="1:18">
      <c r="A15" s="80">
        <v>13</v>
      </c>
      <c r="B15" s="81"/>
      <c r="C15" s="83"/>
      <c r="F15" s="82">
        <f t="shared" si="1"/>
        <v>0</v>
      </c>
      <c r="G15" s="82" t="e">
        <f t="shared" si="2"/>
        <v>#DIV/0!</v>
      </c>
      <c r="H15" s="82">
        <f t="shared" si="3"/>
        <v>0</v>
      </c>
      <c r="I15" s="78">
        <f t="shared" si="4"/>
        <v>1</v>
      </c>
      <c r="L15" s="82" t="e">
        <f t="shared" si="0"/>
        <v>#DIV/0!</v>
      </c>
      <c r="M15" s="82" t="e">
        <f t="shared" si="5"/>
        <v>#DIV/0!</v>
      </c>
      <c r="O15" s="82" t="e">
        <f t="shared" si="6"/>
        <v>#DIV/0!</v>
      </c>
    </row>
    <row r="16" spans="1:18">
      <c r="A16" s="80">
        <v>14</v>
      </c>
      <c r="B16" s="81"/>
      <c r="C16" s="83"/>
      <c r="F16" s="82">
        <f t="shared" si="1"/>
        <v>0</v>
      </c>
      <c r="G16" s="82" t="e">
        <f t="shared" si="2"/>
        <v>#DIV/0!</v>
      </c>
      <c r="H16" s="82">
        <f t="shared" si="3"/>
        <v>0</v>
      </c>
      <c r="I16" s="78">
        <f t="shared" si="4"/>
        <v>1</v>
      </c>
      <c r="L16" s="82" t="e">
        <f t="shared" si="0"/>
        <v>#DIV/0!</v>
      </c>
      <c r="M16" s="82" t="e">
        <f t="shared" si="5"/>
        <v>#DIV/0!</v>
      </c>
      <c r="O16" s="82" t="e">
        <f t="shared" si="6"/>
        <v>#DIV/0!</v>
      </c>
    </row>
    <row r="17" spans="1:15">
      <c r="A17" s="80">
        <v>15</v>
      </c>
      <c r="B17" s="81"/>
      <c r="C17" s="83"/>
      <c r="F17" s="82">
        <f t="shared" si="1"/>
        <v>0</v>
      </c>
      <c r="G17" s="82" t="e">
        <f t="shared" si="2"/>
        <v>#DIV/0!</v>
      </c>
      <c r="H17" s="82">
        <f t="shared" si="3"/>
        <v>0</v>
      </c>
      <c r="I17" s="78">
        <f t="shared" si="4"/>
        <v>1</v>
      </c>
      <c r="L17" s="82" t="e">
        <f t="shared" si="0"/>
        <v>#DIV/0!</v>
      </c>
      <c r="M17" s="82" t="e">
        <f t="shared" si="5"/>
        <v>#DIV/0!</v>
      </c>
      <c r="O17" s="82" t="e">
        <f t="shared" si="6"/>
        <v>#DIV/0!</v>
      </c>
    </row>
    <row r="18" spans="1:15">
      <c r="A18" s="80">
        <v>16</v>
      </c>
      <c r="B18" s="81"/>
      <c r="C18" s="83"/>
      <c r="F18" s="82">
        <f t="shared" si="1"/>
        <v>0</v>
      </c>
      <c r="G18" s="82" t="e">
        <f t="shared" si="2"/>
        <v>#DIV/0!</v>
      </c>
      <c r="H18" s="82">
        <f t="shared" si="3"/>
        <v>0</v>
      </c>
      <c r="I18" s="78">
        <f t="shared" si="4"/>
        <v>1</v>
      </c>
      <c r="L18" s="82" t="e">
        <f t="shared" si="0"/>
        <v>#DIV/0!</v>
      </c>
      <c r="M18" s="82" t="e">
        <f t="shared" si="5"/>
        <v>#DIV/0!</v>
      </c>
      <c r="O18" s="82" t="e">
        <f t="shared" si="6"/>
        <v>#DIV/0!</v>
      </c>
    </row>
    <row r="19" spans="1:15">
      <c r="A19" s="80">
        <v>17</v>
      </c>
      <c r="B19" s="81"/>
      <c r="C19" s="83"/>
      <c r="F19" s="82">
        <f t="shared" si="1"/>
        <v>0</v>
      </c>
      <c r="G19" s="82" t="e">
        <f t="shared" si="2"/>
        <v>#DIV/0!</v>
      </c>
      <c r="H19" s="82">
        <f t="shared" si="3"/>
        <v>0</v>
      </c>
      <c r="I19" s="78">
        <f t="shared" si="4"/>
        <v>1</v>
      </c>
      <c r="L19" s="82" t="e">
        <f t="shared" ref="L19:L25" si="7">+J19-$G19</f>
        <v>#DIV/0!</v>
      </c>
      <c r="M19" s="82" t="e">
        <f t="shared" si="5"/>
        <v>#DIV/0!</v>
      </c>
      <c r="O19" s="82" t="e">
        <f t="shared" si="6"/>
        <v>#DIV/0!</v>
      </c>
    </row>
    <row r="20" spans="1:15">
      <c r="A20" s="80">
        <v>18</v>
      </c>
      <c r="B20" s="81"/>
      <c r="C20" s="83"/>
      <c r="F20" s="82">
        <f t="shared" si="1"/>
        <v>0</v>
      </c>
      <c r="G20" s="82" t="e">
        <f t="shared" si="2"/>
        <v>#DIV/0!</v>
      </c>
      <c r="H20" s="82">
        <f t="shared" si="3"/>
        <v>0</v>
      </c>
      <c r="I20" s="78">
        <f t="shared" si="4"/>
        <v>1</v>
      </c>
      <c r="L20" s="82" t="e">
        <f t="shared" si="7"/>
        <v>#DIV/0!</v>
      </c>
      <c r="M20" s="82" t="e">
        <f t="shared" si="5"/>
        <v>#DIV/0!</v>
      </c>
      <c r="O20" s="82" t="e">
        <f t="shared" si="6"/>
        <v>#DIV/0!</v>
      </c>
    </row>
    <row r="21" spans="1:15">
      <c r="A21" s="80">
        <v>19</v>
      </c>
      <c r="B21" s="81"/>
      <c r="C21" s="83"/>
      <c r="F21" s="82">
        <f t="shared" si="1"/>
        <v>0</v>
      </c>
      <c r="G21" s="82" t="e">
        <f t="shared" si="2"/>
        <v>#DIV/0!</v>
      </c>
      <c r="H21" s="82">
        <f t="shared" si="3"/>
        <v>0</v>
      </c>
      <c r="I21" s="78">
        <f t="shared" si="4"/>
        <v>1</v>
      </c>
      <c r="L21" s="82" t="e">
        <f t="shared" si="7"/>
        <v>#DIV/0!</v>
      </c>
      <c r="M21" s="82" t="e">
        <f t="shared" si="5"/>
        <v>#DIV/0!</v>
      </c>
      <c r="O21" s="82" t="e">
        <f t="shared" si="6"/>
        <v>#DIV/0!</v>
      </c>
    </row>
    <row r="22" spans="1:15">
      <c r="A22" s="80">
        <v>20</v>
      </c>
      <c r="B22" s="81"/>
      <c r="C22" s="83"/>
      <c r="F22" s="82">
        <f t="shared" si="1"/>
        <v>0</v>
      </c>
      <c r="G22" s="82" t="e">
        <f t="shared" si="2"/>
        <v>#DIV/0!</v>
      </c>
      <c r="H22" s="82">
        <f t="shared" si="3"/>
        <v>0</v>
      </c>
      <c r="I22" s="78">
        <f t="shared" si="4"/>
        <v>1</v>
      </c>
      <c r="L22" s="82" t="e">
        <f t="shared" si="7"/>
        <v>#DIV/0!</v>
      </c>
      <c r="M22" s="82" t="e">
        <f t="shared" si="5"/>
        <v>#DIV/0!</v>
      </c>
      <c r="O22" s="82" t="e">
        <f t="shared" si="6"/>
        <v>#DIV/0!</v>
      </c>
    </row>
    <row r="23" spans="1:15">
      <c r="A23" s="80">
        <v>21</v>
      </c>
      <c r="B23" s="81"/>
      <c r="C23" s="83"/>
      <c r="F23" s="82">
        <f t="shared" si="1"/>
        <v>0</v>
      </c>
      <c r="G23" s="82" t="e">
        <f t="shared" si="2"/>
        <v>#DIV/0!</v>
      </c>
      <c r="H23" s="82">
        <f t="shared" si="3"/>
        <v>0</v>
      </c>
      <c r="I23" s="78">
        <f t="shared" si="4"/>
        <v>1</v>
      </c>
      <c r="L23" s="82" t="e">
        <f t="shared" si="7"/>
        <v>#DIV/0!</v>
      </c>
      <c r="M23" s="82" t="e">
        <f t="shared" si="5"/>
        <v>#DIV/0!</v>
      </c>
      <c r="O23" s="82" t="e">
        <f t="shared" si="6"/>
        <v>#DIV/0!</v>
      </c>
    </row>
    <row r="24" spans="1:15">
      <c r="A24" s="80">
        <v>22</v>
      </c>
      <c r="B24" s="81"/>
      <c r="C24" s="83"/>
      <c r="F24" s="82">
        <f t="shared" si="1"/>
        <v>0</v>
      </c>
      <c r="G24" s="82" t="e">
        <f t="shared" si="2"/>
        <v>#DIV/0!</v>
      </c>
      <c r="H24" s="82">
        <f t="shared" si="3"/>
        <v>0</v>
      </c>
      <c r="I24" s="78">
        <f t="shared" si="4"/>
        <v>1</v>
      </c>
      <c r="L24" s="82" t="e">
        <f t="shared" si="7"/>
        <v>#DIV/0!</v>
      </c>
      <c r="M24" s="82" t="e">
        <f t="shared" si="5"/>
        <v>#DIV/0!</v>
      </c>
      <c r="O24" s="82" t="e">
        <f t="shared" si="6"/>
        <v>#DIV/0!</v>
      </c>
    </row>
    <row r="25" spans="1:15">
      <c r="A25" s="80">
        <v>23</v>
      </c>
      <c r="B25" s="81"/>
      <c r="C25" s="83"/>
      <c r="F25" s="82">
        <f t="shared" si="1"/>
        <v>0</v>
      </c>
      <c r="G25" s="82" t="e">
        <f t="shared" si="2"/>
        <v>#DIV/0!</v>
      </c>
      <c r="H25" s="82">
        <f t="shared" si="3"/>
        <v>0</v>
      </c>
      <c r="I25" s="78">
        <f t="shared" si="4"/>
        <v>1</v>
      </c>
      <c r="L25" s="82" t="e">
        <f t="shared" si="7"/>
        <v>#DIV/0!</v>
      </c>
      <c r="M25" s="82" t="e">
        <f t="shared" si="5"/>
        <v>#DIV/0!</v>
      </c>
      <c r="O25" s="82" t="e">
        <f t="shared" si="6"/>
        <v>#DIV/0!</v>
      </c>
    </row>
  </sheetData>
  <mergeCells count="1">
    <mergeCell ref="L1:M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abSelected="1" zoomScale="80" zoomScaleNormal="80" workbookViewId="0"/>
  </sheetViews>
  <sheetFormatPr defaultColWidth="8.125" defaultRowHeight="14.25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B35" sqref="B35"/>
    </sheetView>
  </sheetViews>
  <sheetFormatPr defaultColWidth="8.125" defaultRowHeight="13.5"/>
  <cols>
    <col min="1" max="16384" width="8.125" style="49"/>
  </cols>
  <sheetData>
    <row r="1" spans="1:10">
      <c r="A1" s="49" t="s">
        <v>26</v>
      </c>
    </row>
    <row r="2" spans="1:10">
      <c r="A2" s="96"/>
      <c r="B2" s="97"/>
      <c r="C2" s="97"/>
      <c r="D2" s="97"/>
      <c r="E2" s="97"/>
      <c r="F2" s="97"/>
      <c r="G2" s="97"/>
      <c r="H2" s="97"/>
      <c r="I2" s="97"/>
      <c r="J2" s="97"/>
    </row>
    <row r="3" spans="1:10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0">
      <c r="A11" s="49" t="s">
        <v>27</v>
      </c>
    </row>
    <row r="12" spans="1:10">
      <c r="A12" s="98"/>
      <c r="B12" s="99"/>
      <c r="C12" s="99"/>
      <c r="D12" s="99"/>
      <c r="E12" s="99"/>
      <c r="F12" s="99"/>
      <c r="G12" s="99"/>
      <c r="H12" s="99"/>
      <c r="I12" s="99"/>
      <c r="J12" s="99"/>
    </row>
    <row r="13" spans="1:10">
      <c r="A13" s="99"/>
      <c r="B13" s="99"/>
      <c r="C13" s="99"/>
      <c r="D13" s="99"/>
      <c r="E13" s="99"/>
      <c r="F13" s="99"/>
      <c r="G13" s="99"/>
      <c r="H13" s="99"/>
      <c r="I13" s="99"/>
      <c r="J13" s="99"/>
    </row>
    <row r="14" spans="1:10">
      <c r="A14" s="99"/>
      <c r="B14" s="99"/>
      <c r="C14" s="99"/>
      <c r="D14" s="99"/>
      <c r="E14" s="99"/>
      <c r="F14" s="99"/>
      <c r="G14" s="99"/>
      <c r="H14" s="99"/>
      <c r="I14" s="99"/>
      <c r="J14" s="99"/>
    </row>
    <row r="15" spans="1:10">
      <c r="A15" s="99"/>
      <c r="B15" s="99"/>
      <c r="C15" s="99"/>
      <c r="D15" s="99"/>
      <c r="E15" s="99"/>
      <c r="F15" s="99"/>
      <c r="G15" s="99"/>
      <c r="H15" s="99"/>
      <c r="I15" s="99"/>
      <c r="J15" s="99"/>
    </row>
    <row r="16" spans="1:10">
      <c r="A16" s="99"/>
      <c r="B16" s="99"/>
      <c r="C16" s="99"/>
      <c r="D16" s="99"/>
      <c r="E16" s="99"/>
      <c r="F16" s="99"/>
      <c r="G16" s="99"/>
      <c r="H16" s="99"/>
      <c r="I16" s="99"/>
      <c r="J16" s="99"/>
    </row>
    <row r="17" spans="1:10">
      <c r="A17" s="99"/>
      <c r="B17" s="99"/>
      <c r="C17" s="99"/>
      <c r="D17" s="99"/>
      <c r="E17" s="99"/>
      <c r="F17" s="99"/>
      <c r="G17" s="99"/>
      <c r="H17" s="99"/>
      <c r="I17" s="99"/>
      <c r="J17" s="99"/>
    </row>
    <row r="18" spans="1:10">
      <c r="A18" s="99"/>
      <c r="B18" s="99"/>
      <c r="C18" s="99"/>
      <c r="D18" s="99"/>
      <c r="E18" s="99"/>
      <c r="F18" s="99"/>
      <c r="G18" s="99"/>
      <c r="H18" s="99"/>
      <c r="I18" s="99"/>
      <c r="J18" s="99"/>
    </row>
    <row r="19" spans="1:10">
      <c r="A19" s="99"/>
      <c r="B19" s="99"/>
      <c r="C19" s="99"/>
      <c r="D19" s="99"/>
      <c r="E19" s="99"/>
      <c r="F19" s="99"/>
      <c r="G19" s="99"/>
      <c r="H19" s="99"/>
      <c r="I19" s="99"/>
      <c r="J19" s="99"/>
    </row>
    <row r="21" spans="1:10">
      <c r="A21" s="49" t="s">
        <v>28</v>
      </c>
    </row>
    <row r="22" spans="1:10">
      <c r="A22" s="98"/>
      <c r="B22" s="98"/>
      <c r="C22" s="98"/>
      <c r="D22" s="98"/>
      <c r="E22" s="98"/>
      <c r="F22" s="98"/>
      <c r="G22" s="98"/>
      <c r="H22" s="98"/>
      <c r="I22" s="98"/>
      <c r="J22" s="98"/>
    </row>
    <row r="23" spans="1:10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4" spans="1:10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>
      <c r="A25" s="98"/>
      <c r="B25" s="98"/>
      <c r="C25" s="98"/>
      <c r="D25" s="98"/>
      <c r="E25" s="98"/>
      <c r="F25" s="98"/>
      <c r="G25" s="98"/>
      <c r="H25" s="98"/>
      <c r="I25" s="98"/>
      <c r="J25" s="98"/>
    </row>
    <row r="26" spans="1:10">
      <c r="A26" s="98"/>
      <c r="B26" s="98"/>
      <c r="C26" s="98"/>
      <c r="D26" s="98"/>
      <c r="E26" s="98"/>
      <c r="F26" s="98"/>
      <c r="G26" s="98"/>
      <c r="H26" s="98"/>
      <c r="I26" s="98"/>
      <c r="J26" s="98"/>
    </row>
    <row r="27" spans="1:10">
      <c r="A27" s="98"/>
      <c r="B27" s="98"/>
      <c r="C27" s="98"/>
      <c r="D27" s="98"/>
      <c r="E27" s="98"/>
      <c r="F27" s="98"/>
      <c r="G27" s="98"/>
      <c r="H27" s="98"/>
      <c r="I27" s="98"/>
      <c r="J27" s="98"/>
    </row>
    <row r="28" spans="1:10">
      <c r="A28" s="98"/>
      <c r="B28" s="98"/>
      <c r="C28" s="98"/>
      <c r="D28" s="98"/>
      <c r="E28" s="98"/>
      <c r="F28" s="98"/>
      <c r="G28" s="98"/>
      <c r="H28" s="98"/>
      <c r="I28" s="98"/>
      <c r="J28" s="98"/>
    </row>
    <row r="29" spans="1:10">
      <c r="A29" s="98"/>
      <c r="B29" s="98"/>
      <c r="C29" s="98"/>
      <c r="D29" s="98"/>
      <c r="E29" s="98"/>
      <c r="F29" s="98"/>
      <c r="G29" s="98"/>
      <c r="H29" s="98"/>
      <c r="I29" s="98"/>
      <c r="J29" s="98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>
      <c r="A1" s="28" t="s">
        <v>14</v>
      </c>
      <c r="B1" s="29"/>
      <c r="C1" s="30"/>
      <c r="D1" s="31"/>
      <c r="E1" s="30"/>
      <c r="F1" s="31"/>
      <c r="G1" s="30"/>
      <c r="H1" s="31"/>
    </row>
    <row r="2" spans="1:8">
      <c r="A2" s="32"/>
      <c r="B2" s="30"/>
      <c r="C2" s="30"/>
      <c r="D2" s="31"/>
      <c r="E2" s="30"/>
      <c r="F2" s="31"/>
      <c r="G2" s="30"/>
      <c r="H2" s="31"/>
    </row>
    <row r="3" spans="1:8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>
      <c r="A5" s="35" t="s">
        <v>21</v>
      </c>
      <c r="B5" s="35"/>
      <c r="C5" s="35"/>
      <c r="D5" s="36"/>
      <c r="E5" s="35"/>
      <c r="F5" s="37"/>
      <c r="G5" s="35"/>
      <c r="H5" s="37"/>
    </row>
    <row r="6" spans="1:8">
      <c r="A6" s="35" t="s">
        <v>21</v>
      </c>
      <c r="B6" s="35"/>
      <c r="C6" s="35"/>
      <c r="D6" s="37"/>
      <c r="E6" s="35"/>
      <c r="F6" s="37"/>
      <c r="G6" s="35"/>
      <c r="H6" s="37"/>
    </row>
    <row r="7" spans="1:8">
      <c r="A7" s="35" t="s">
        <v>21</v>
      </c>
      <c r="B7" s="35"/>
      <c r="C7" s="35"/>
      <c r="D7" s="37"/>
      <c r="E7" s="35"/>
      <c r="F7" s="37"/>
      <c r="G7" s="35"/>
      <c r="H7" s="37"/>
    </row>
    <row r="8" spans="1:8">
      <c r="A8" s="35" t="s">
        <v>21</v>
      </c>
      <c r="B8" s="35"/>
      <c r="C8" s="35"/>
      <c r="D8" s="37"/>
      <c r="E8" s="35"/>
      <c r="F8" s="37"/>
      <c r="G8" s="35"/>
      <c r="H8" s="37"/>
    </row>
    <row r="9" spans="1:8">
      <c r="A9" s="35" t="s">
        <v>21</v>
      </c>
      <c r="B9" s="35"/>
      <c r="C9" s="35"/>
      <c r="D9" s="37"/>
      <c r="E9" s="35"/>
      <c r="F9" s="37"/>
      <c r="G9" s="35"/>
      <c r="H9" s="37"/>
    </row>
    <row r="10" spans="1:8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検証シート</vt:lpstr>
      <vt:lpstr>検証DATA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Heidi Yamanaka</cp:lastModifiedBy>
  <dcterms:created xsi:type="dcterms:W3CDTF">2020-09-18T03:10:57Z</dcterms:created>
  <dcterms:modified xsi:type="dcterms:W3CDTF">2024-11-18T11:33:38Z</dcterms:modified>
</cp:coreProperties>
</file>