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0" documentId="8_{0E134B22-83C3-48E9-916B-7CE35E52A4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検証シート" sheetId="1" r:id="rId1"/>
    <sheet name="検証DATA" sheetId="7" r:id="rId2"/>
    <sheet name="画像" sheetId="6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4" i="1"/>
  <c r="C16" i="1"/>
  <c r="C17" i="1"/>
  <c r="C9" i="1"/>
  <c r="I4" i="7" l="1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3" i="7"/>
  <c r="B17" i="1"/>
  <c r="B16" i="1"/>
  <c r="B15" i="1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3" i="7"/>
  <c r="B14" i="1"/>
  <c r="B13" i="1"/>
  <c r="B12" i="1"/>
  <c r="B11" i="1"/>
  <c r="B10" i="1"/>
  <c r="B9" i="1"/>
  <c r="K59" i="1" s="1"/>
  <c r="C13" i="1"/>
  <c r="C12" i="1"/>
  <c r="C11" i="1"/>
  <c r="C10" i="1"/>
  <c r="H25" i="7"/>
  <c r="N25" i="7" s="1"/>
  <c r="G25" i="7"/>
  <c r="F25" i="7"/>
  <c r="H24" i="7"/>
  <c r="N24" i="7" s="1"/>
  <c r="F24" i="7"/>
  <c r="G24" i="7" s="1"/>
  <c r="H23" i="7"/>
  <c r="N23" i="7" s="1"/>
  <c r="F23" i="7"/>
  <c r="G23" i="7" s="1"/>
  <c r="H22" i="7"/>
  <c r="N22" i="7" s="1"/>
  <c r="F22" i="7"/>
  <c r="G22" i="7" s="1"/>
  <c r="H21" i="7"/>
  <c r="N21" i="7" s="1"/>
  <c r="F21" i="7"/>
  <c r="G21" i="7" s="1"/>
  <c r="H20" i="7"/>
  <c r="N20" i="7" s="1"/>
  <c r="F20" i="7"/>
  <c r="G20" i="7" s="1"/>
  <c r="H19" i="7"/>
  <c r="N19" i="7" s="1"/>
  <c r="F19" i="7"/>
  <c r="G19" i="7" s="1"/>
  <c r="H18" i="7"/>
  <c r="N18" i="7" s="1"/>
  <c r="G18" i="7"/>
  <c r="F18" i="7"/>
  <c r="H17" i="7"/>
  <c r="N17" i="7" s="1"/>
  <c r="F17" i="7"/>
  <c r="G17" i="7" s="1"/>
  <c r="H16" i="7"/>
  <c r="N16" i="7" s="1"/>
  <c r="F16" i="7"/>
  <c r="G16" i="7" s="1"/>
  <c r="H15" i="7"/>
  <c r="N15" i="7" s="1"/>
  <c r="F15" i="7"/>
  <c r="G15" i="7" s="1"/>
  <c r="H14" i="7"/>
  <c r="N14" i="7" s="1"/>
  <c r="F14" i="7"/>
  <c r="G14" i="7" s="1"/>
  <c r="H13" i="7"/>
  <c r="N13" i="7" s="1"/>
  <c r="F13" i="7"/>
  <c r="G13" i="7" s="1"/>
  <c r="H12" i="7"/>
  <c r="N12" i="7" s="1"/>
  <c r="F12" i="7"/>
  <c r="G12" i="7" s="1"/>
  <c r="H11" i="7"/>
  <c r="N11" i="7" s="1"/>
  <c r="F11" i="7"/>
  <c r="G11" i="7" s="1"/>
  <c r="H10" i="7"/>
  <c r="N10" i="7" s="1"/>
  <c r="F10" i="7"/>
  <c r="G10" i="7" s="1"/>
  <c r="H9" i="7"/>
  <c r="N9" i="7" s="1"/>
  <c r="F9" i="7"/>
  <c r="G9" i="7" s="1"/>
  <c r="H8" i="7"/>
  <c r="N8" i="7" s="1"/>
  <c r="F8" i="7"/>
  <c r="G8" i="7" s="1"/>
  <c r="H7" i="7"/>
  <c r="N7" i="7" s="1"/>
  <c r="F7" i="7"/>
  <c r="G7" i="7" s="1"/>
  <c r="H6" i="7"/>
  <c r="N6" i="7" s="1"/>
  <c r="F6" i="7"/>
  <c r="G6" i="7" s="1"/>
  <c r="H5" i="7"/>
  <c r="N5" i="7" s="1"/>
  <c r="F5" i="7"/>
  <c r="G5" i="7" s="1"/>
  <c r="H4" i="7"/>
  <c r="N4" i="7" s="1"/>
  <c r="F4" i="7"/>
  <c r="G4" i="7" s="1"/>
  <c r="H3" i="7"/>
  <c r="N3" i="7" s="1"/>
  <c r="F3" i="7"/>
  <c r="G3" i="7" s="1"/>
  <c r="F61" i="1"/>
  <c r="E61" i="1"/>
  <c r="D61" i="1"/>
  <c r="F60" i="1"/>
  <c r="E60" i="1"/>
  <c r="D60" i="1"/>
  <c r="F59" i="1"/>
  <c r="E59" i="1"/>
  <c r="D59" i="1"/>
  <c r="O58" i="1"/>
  <c r="N58" i="1"/>
  <c r="M58" i="1"/>
  <c r="I58" i="1"/>
  <c r="H58" i="1"/>
  <c r="G58" i="1"/>
  <c r="O57" i="1"/>
  <c r="N57" i="1"/>
  <c r="M57" i="1"/>
  <c r="I57" i="1"/>
  <c r="L58" i="1" s="1"/>
  <c r="H57" i="1"/>
  <c r="K58" i="1" s="1"/>
  <c r="G57" i="1"/>
  <c r="J58" i="1" s="1"/>
  <c r="O56" i="1"/>
  <c r="N56" i="1"/>
  <c r="M56" i="1"/>
  <c r="I56" i="1"/>
  <c r="L57" i="1" s="1"/>
  <c r="H56" i="1"/>
  <c r="K57" i="1" s="1"/>
  <c r="G56" i="1"/>
  <c r="J57" i="1" s="1"/>
  <c r="O55" i="1"/>
  <c r="N55" i="1"/>
  <c r="M55" i="1"/>
  <c r="I55" i="1"/>
  <c r="L56" i="1" s="1"/>
  <c r="H55" i="1"/>
  <c r="K56" i="1" s="1"/>
  <c r="G55" i="1"/>
  <c r="J56" i="1" s="1"/>
  <c r="O54" i="1"/>
  <c r="N54" i="1"/>
  <c r="M54" i="1"/>
  <c r="I54" i="1"/>
  <c r="L55" i="1" s="1"/>
  <c r="H54" i="1"/>
  <c r="K55" i="1" s="1"/>
  <c r="G54" i="1"/>
  <c r="J55" i="1" s="1"/>
  <c r="O53" i="1"/>
  <c r="N53" i="1"/>
  <c r="M53" i="1"/>
  <c r="I53" i="1"/>
  <c r="L54" i="1" s="1"/>
  <c r="H53" i="1"/>
  <c r="K54" i="1" s="1"/>
  <c r="G53" i="1"/>
  <c r="J54" i="1" s="1"/>
  <c r="O52" i="1"/>
  <c r="N52" i="1"/>
  <c r="M52" i="1"/>
  <c r="I52" i="1"/>
  <c r="L53" i="1" s="1"/>
  <c r="H52" i="1"/>
  <c r="K53" i="1" s="1"/>
  <c r="G52" i="1"/>
  <c r="J53" i="1" s="1"/>
  <c r="O51" i="1"/>
  <c r="N51" i="1"/>
  <c r="M51" i="1"/>
  <c r="I51" i="1"/>
  <c r="L52" i="1" s="1"/>
  <c r="H51" i="1"/>
  <c r="K52" i="1" s="1"/>
  <c r="G51" i="1"/>
  <c r="J52" i="1" s="1"/>
  <c r="O50" i="1"/>
  <c r="N50" i="1"/>
  <c r="M50" i="1"/>
  <c r="I50" i="1"/>
  <c r="L51" i="1" s="1"/>
  <c r="H50" i="1"/>
  <c r="K51" i="1" s="1"/>
  <c r="G50" i="1"/>
  <c r="J51" i="1" s="1"/>
  <c r="O49" i="1"/>
  <c r="N49" i="1"/>
  <c r="M49" i="1"/>
  <c r="I49" i="1"/>
  <c r="L50" i="1" s="1"/>
  <c r="H49" i="1"/>
  <c r="K50" i="1" s="1"/>
  <c r="G49" i="1"/>
  <c r="J50" i="1" s="1"/>
  <c r="O48" i="1"/>
  <c r="N48" i="1"/>
  <c r="M48" i="1"/>
  <c r="I48" i="1"/>
  <c r="L49" i="1" s="1"/>
  <c r="H48" i="1"/>
  <c r="K49" i="1" s="1"/>
  <c r="G48" i="1"/>
  <c r="J49" i="1" s="1"/>
  <c r="O47" i="1"/>
  <c r="N47" i="1"/>
  <c r="M47" i="1"/>
  <c r="I47" i="1"/>
  <c r="L48" i="1" s="1"/>
  <c r="H47" i="1"/>
  <c r="K48" i="1" s="1"/>
  <c r="G47" i="1"/>
  <c r="J48" i="1" s="1"/>
  <c r="O46" i="1"/>
  <c r="N46" i="1"/>
  <c r="M46" i="1"/>
  <c r="I46" i="1"/>
  <c r="L47" i="1" s="1"/>
  <c r="H46" i="1"/>
  <c r="K47" i="1" s="1"/>
  <c r="G46" i="1"/>
  <c r="J47" i="1" s="1"/>
  <c r="O45" i="1"/>
  <c r="N45" i="1"/>
  <c r="M45" i="1"/>
  <c r="I45" i="1"/>
  <c r="L46" i="1" s="1"/>
  <c r="H45" i="1"/>
  <c r="K46" i="1" s="1"/>
  <c r="G45" i="1"/>
  <c r="J46" i="1" s="1"/>
  <c r="O44" i="1"/>
  <c r="N44" i="1"/>
  <c r="M44" i="1"/>
  <c r="I44" i="1"/>
  <c r="L45" i="1" s="1"/>
  <c r="H44" i="1"/>
  <c r="K45" i="1" s="1"/>
  <c r="G44" i="1"/>
  <c r="J45" i="1" s="1"/>
  <c r="O43" i="1"/>
  <c r="N43" i="1"/>
  <c r="M43" i="1"/>
  <c r="I43" i="1"/>
  <c r="L44" i="1" s="1"/>
  <c r="H43" i="1"/>
  <c r="K44" i="1" s="1"/>
  <c r="G43" i="1"/>
  <c r="J44" i="1" s="1"/>
  <c r="O42" i="1"/>
  <c r="N42" i="1"/>
  <c r="M42" i="1"/>
  <c r="I42" i="1"/>
  <c r="L43" i="1" s="1"/>
  <c r="H42" i="1"/>
  <c r="K43" i="1" s="1"/>
  <c r="G42" i="1"/>
  <c r="J43" i="1" s="1"/>
  <c r="O41" i="1"/>
  <c r="N41" i="1"/>
  <c r="M41" i="1"/>
  <c r="I41" i="1"/>
  <c r="L42" i="1" s="1"/>
  <c r="H41" i="1"/>
  <c r="K42" i="1" s="1"/>
  <c r="G41" i="1"/>
  <c r="J42" i="1" s="1"/>
  <c r="O40" i="1"/>
  <c r="N40" i="1"/>
  <c r="M40" i="1"/>
  <c r="I40" i="1"/>
  <c r="L41" i="1" s="1"/>
  <c r="H40" i="1"/>
  <c r="K41" i="1" s="1"/>
  <c r="G40" i="1"/>
  <c r="J41" i="1" s="1"/>
  <c r="O39" i="1"/>
  <c r="N39" i="1"/>
  <c r="M39" i="1"/>
  <c r="I39" i="1"/>
  <c r="L40" i="1" s="1"/>
  <c r="H39" i="1"/>
  <c r="K40" i="1" s="1"/>
  <c r="G39" i="1"/>
  <c r="J40" i="1" s="1"/>
  <c r="O38" i="1"/>
  <c r="N38" i="1"/>
  <c r="M38" i="1"/>
  <c r="I38" i="1"/>
  <c r="L39" i="1" s="1"/>
  <c r="H38" i="1"/>
  <c r="K39" i="1" s="1"/>
  <c r="G38" i="1"/>
  <c r="J39" i="1" s="1"/>
  <c r="O37" i="1"/>
  <c r="N37" i="1"/>
  <c r="M37" i="1"/>
  <c r="I37" i="1"/>
  <c r="L38" i="1" s="1"/>
  <c r="H37" i="1"/>
  <c r="K38" i="1" s="1"/>
  <c r="G37" i="1"/>
  <c r="J38" i="1" s="1"/>
  <c r="O36" i="1"/>
  <c r="N36" i="1"/>
  <c r="M36" i="1"/>
  <c r="I36" i="1"/>
  <c r="L37" i="1" s="1"/>
  <c r="H36" i="1"/>
  <c r="K37" i="1" s="1"/>
  <c r="G36" i="1"/>
  <c r="J37" i="1" s="1"/>
  <c r="O35" i="1"/>
  <c r="N35" i="1"/>
  <c r="M35" i="1"/>
  <c r="I35" i="1"/>
  <c r="L36" i="1" s="1"/>
  <c r="H35" i="1"/>
  <c r="K36" i="1" s="1"/>
  <c r="G35" i="1"/>
  <c r="J36" i="1" s="1"/>
  <c r="O34" i="1"/>
  <c r="N34" i="1"/>
  <c r="M34" i="1"/>
  <c r="I34" i="1"/>
  <c r="L35" i="1" s="1"/>
  <c r="H34" i="1"/>
  <c r="K35" i="1" s="1"/>
  <c r="G34" i="1"/>
  <c r="J35" i="1" s="1"/>
  <c r="O33" i="1"/>
  <c r="N33" i="1"/>
  <c r="M33" i="1"/>
  <c r="I33" i="1"/>
  <c r="L34" i="1" s="1"/>
  <c r="H33" i="1"/>
  <c r="K34" i="1" s="1"/>
  <c r="G33" i="1"/>
  <c r="J34" i="1" s="1"/>
  <c r="O32" i="1"/>
  <c r="N32" i="1"/>
  <c r="M32" i="1"/>
  <c r="I32" i="1"/>
  <c r="L33" i="1" s="1"/>
  <c r="H32" i="1"/>
  <c r="K33" i="1" s="1"/>
  <c r="G32" i="1"/>
  <c r="J33" i="1" s="1"/>
  <c r="O31" i="1"/>
  <c r="N31" i="1"/>
  <c r="M31" i="1"/>
  <c r="I31" i="1"/>
  <c r="L32" i="1" s="1"/>
  <c r="H31" i="1"/>
  <c r="K32" i="1" s="1"/>
  <c r="G31" i="1"/>
  <c r="J32" i="1" s="1"/>
  <c r="O30" i="1"/>
  <c r="N30" i="1"/>
  <c r="M30" i="1"/>
  <c r="I30" i="1"/>
  <c r="L31" i="1" s="1"/>
  <c r="H30" i="1"/>
  <c r="K31" i="1" s="1"/>
  <c r="G30" i="1"/>
  <c r="J31" i="1" s="1"/>
  <c r="I8" i="1"/>
  <c r="L9" i="1" s="1"/>
  <c r="O9" i="1" s="1"/>
  <c r="H8" i="1"/>
  <c r="K9" i="1" s="1"/>
  <c r="N9" i="1" s="1"/>
  <c r="G8" i="1"/>
  <c r="D62" i="1" l="1"/>
  <c r="E62" i="1"/>
  <c r="F62" i="1"/>
  <c r="L3" i="7"/>
  <c r="M3" i="7" s="1"/>
  <c r="L4" i="7"/>
  <c r="M4" i="7" s="1"/>
  <c r="L5" i="7"/>
  <c r="M5" i="7" s="1"/>
  <c r="L6" i="7"/>
  <c r="M6" i="7" s="1"/>
  <c r="L7" i="7"/>
  <c r="M7" i="7" s="1"/>
  <c r="L8" i="7"/>
  <c r="M8" i="7" s="1"/>
  <c r="L9" i="7"/>
  <c r="M9" i="7" s="1"/>
  <c r="L10" i="7"/>
  <c r="M10" i="7" s="1"/>
  <c r="L11" i="7"/>
  <c r="M11" i="7" s="1"/>
  <c r="L12" i="7"/>
  <c r="M12" i="7" s="1"/>
  <c r="L13" i="7"/>
  <c r="M13" i="7" s="1"/>
  <c r="L14" i="7"/>
  <c r="M14" i="7" s="1"/>
  <c r="L15" i="7"/>
  <c r="M15" i="7" s="1"/>
  <c r="L16" i="7"/>
  <c r="M16" i="7" s="1"/>
  <c r="L17" i="7"/>
  <c r="M17" i="7" s="1"/>
  <c r="L18" i="7"/>
  <c r="M18" i="7" s="1"/>
  <c r="L19" i="7"/>
  <c r="M19" i="7" s="1"/>
  <c r="L20" i="7"/>
  <c r="M20" i="7" s="1"/>
  <c r="L21" i="7"/>
  <c r="M21" i="7" s="1"/>
  <c r="L22" i="7"/>
  <c r="M22" i="7" s="1"/>
  <c r="L23" i="7"/>
  <c r="M23" i="7" s="1"/>
  <c r="L24" i="7"/>
  <c r="M24" i="7" s="1"/>
  <c r="L25" i="7"/>
  <c r="M25" i="7" s="1"/>
  <c r="I9" i="1"/>
  <c r="H9" i="1"/>
  <c r="J9" i="1"/>
  <c r="M9" i="1" s="1"/>
  <c r="L10" i="1" l="1"/>
  <c r="O10" i="1" s="1"/>
  <c r="I10" i="1" s="1"/>
  <c r="K10" i="1"/>
  <c r="N10" i="1" s="1"/>
  <c r="H10" i="1" s="1"/>
  <c r="G9" i="1"/>
  <c r="K11" i="1" l="1"/>
  <c r="N11" i="1" s="1"/>
  <c r="H11" i="1" s="1"/>
  <c r="L11" i="1"/>
  <c r="O11" i="1" s="1"/>
  <c r="I11" i="1" s="1"/>
  <c r="J10" i="1"/>
  <c r="M10" i="1" s="1"/>
  <c r="G10" i="1" s="1"/>
  <c r="L12" i="1" l="1"/>
  <c r="O12" i="1" s="1"/>
  <c r="I12" i="1" s="1"/>
  <c r="J11" i="1"/>
  <c r="M11" i="1" s="1"/>
  <c r="K12" i="1"/>
  <c r="N12" i="1" s="1"/>
  <c r="H12" i="1" s="1"/>
  <c r="K13" i="1" l="1"/>
  <c r="N13" i="1" s="1"/>
  <c r="H13" i="1" s="1"/>
  <c r="K14" i="1" s="1"/>
  <c r="N14" i="1" s="1"/>
  <c r="H14" i="1" s="1"/>
  <c r="L13" i="1"/>
  <c r="O13" i="1" s="1"/>
  <c r="I13" i="1" s="1"/>
  <c r="L14" i="1" s="1"/>
  <c r="O14" i="1" s="1"/>
  <c r="I14" i="1" s="1"/>
  <c r="L15" i="1" s="1"/>
  <c r="O15" i="1" s="1"/>
  <c r="I15" i="1" s="1"/>
  <c r="G11" i="1"/>
  <c r="L16" i="1" l="1"/>
  <c r="O16" i="1" s="1"/>
  <c r="I16" i="1" s="1"/>
  <c r="K15" i="1"/>
  <c r="N15" i="1" s="1"/>
  <c r="H15" i="1" s="1"/>
  <c r="J12" i="1"/>
  <c r="M12" i="1" s="1"/>
  <c r="G12" i="1" s="1"/>
  <c r="K16" i="1" l="1"/>
  <c r="N16" i="1" s="1"/>
  <c r="H16" i="1" s="1"/>
  <c r="L17" i="1"/>
  <c r="O17" i="1" s="1"/>
  <c r="J13" i="1"/>
  <c r="M13" i="1" s="1"/>
  <c r="I17" i="1" l="1"/>
  <c r="K17" i="1"/>
  <c r="N17" i="1" s="1"/>
  <c r="G13" i="1"/>
  <c r="J14" i="1" s="1"/>
  <c r="M14" i="1" s="1"/>
  <c r="G14" i="1" s="1"/>
  <c r="L18" i="1" l="1"/>
  <c r="O18" i="1" s="1"/>
  <c r="I18" i="1" s="1"/>
  <c r="H17" i="1"/>
  <c r="K18" i="1" s="1"/>
  <c r="N18" i="1" s="1"/>
  <c r="H18" i="1" s="1"/>
  <c r="K19" i="1" s="1"/>
  <c r="N19" i="1" s="1"/>
  <c r="H19" i="1" s="1"/>
  <c r="K20" i="1" s="1"/>
  <c r="N20" i="1" s="1"/>
  <c r="H20" i="1" s="1"/>
  <c r="K21" i="1" s="1"/>
  <c r="N21" i="1" s="1"/>
  <c r="H21" i="1" s="1"/>
  <c r="K22" i="1" s="1"/>
  <c r="N22" i="1" s="1"/>
  <c r="H22" i="1" s="1"/>
  <c r="J15" i="1"/>
  <c r="M15" i="1" s="1"/>
  <c r="G15" i="1" s="1"/>
  <c r="L19" i="1" l="1"/>
  <c r="O19" i="1" s="1"/>
  <c r="I19" i="1"/>
  <c r="L20" i="1" s="1"/>
  <c r="O20" i="1" s="1"/>
  <c r="I20" i="1" s="1"/>
  <c r="K23" i="1"/>
  <c r="N23" i="1" s="1"/>
  <c r="H23" i="1" s="1"/>
  <c r="K24" i="1" s="1"/>
  <c r="N24" i="1" s="1"/>
  <c r="H24" i="1" s="1"/>
  <c r="K25" i="1" s="1"/>
  <c r="N25" i="1" s="1"/>
  <c r="H25" i="1" s="1"/>
  <c r="K26" i="1" s="1"/>
  <c r="N26" i="1" s="1"/>
  <c r="H26" i="1" s="1"/>
  <c r="K27" i="1" s="1"/>
  <c r="N27" i="1" s="1"/>
  <c r="H27" i="1" s="1"/>
  <c r="K28" i="1" s="1"/>
  <c r="N28" i="1" s="1"/>
  <c r="H28" i="1" s="1"/>
  <c r="J16" i="1"/>
  <c r="M16" i="1" s="1"/>
  <c r="L21" i="1" l="1"/>
  <c r="O21" i="1" s="1"/>
  <c r="I21" i="1"/>
  <c r="K29" i="1"/>
  <c r="N29" i="1" s="1"/>
  <c r="H29" i="1" s="1"/>
  <c r="K30" i="1" s="1"/>
  <c r="N59" i="1"/>
  <c r="H59" i="1" s="1"/>
  <c r="H61" i="1" s="1"/>
  <c r="K61" i="1" s="1"/>
  <c r="G16" i="1"/>
  <c r="J17" i="1" s="1"/>
  <c r="M17" i="1" s="1"/>
  <c r="G17" i="1" s="1"/>
  <c r="J18" i="1" s="1"/>
  <c r="M18" i="1" s="1"/>
  <c r="G18" i="1" s="1"/>
  <c r="J19" i="1" s="1"/>
  <c r="M19" i="1" s="1"/>
  <c r="G19" i="1" s="1"/>
  <c r="L22" i="1" l="1"/>
  <c r="O22" i="1" s="1"/>
  <c r="I22" i="1" s="1"/>
  <c r="L23" i="1" s="1"/>
  <c r="O23" i="1" s="1"/>
  <c r="I23" i="1" s="1"/>
  <c r="J20" i="1"/>
  <c r="M20" i="1" s="1"/>
  <c r="G20" i="1" s="1"/>
  <c r="L24" i="1" l="1"/>
  <c r="O24" i="1" s="1"/>
  <c r="I24" i="1" s="1"/>
  <c r="J21" i="1"/>
  <c r="M21" i="1" s="1"/>
  <c r="G21" i="1" s="1"/>
  <c r="L25" i="1" l="1"/>
  <c r="O25" i="1" s="1"/>
  <c r="I25" i="1" s="1"/>
  <c r="L26" i="1" s="1"/>
  <c r="O26" i="1" s="1"/>
  <c r="I26" i="1" s="1"/>
  <c r="J22" i="1"/>
  <c r="M22" i="1" s="1"/>
  <c r="G22" i="1" s="1"/>
  <c r="J23" i="1" s="1"/>
  <c r="M23" i="1" s="1"/>
  <c r="G23" i="1" s="1"/>
  <c r="J24" i="1" s="1"/>
  <c r="M24" i="1" s="1"/>
  <c r="G24" i="1" s="1"/>
  <c r="L27" i="1" l="1"/>
  <c r="O27" i="1" s="1"/>
  <c r="I27" i="1"/>
  <c r="J25" i="1"/>
  <c r="M25" i="1" s="1"/>
  <c r="G25" i="1" s="1"/>
  <c r="J26" i="1" s="1"/>
  <c r="M26" i="1" s="1"/>
  <c r="G26" i="1" s="1"/>
  <c r="L28" i="1" l="1"/>
  <c r="O28" i="1" s="1"/>
  <c r="I28" i="1"/>
  <c r="J27" i="1"/>
  <c r="M27" i="1" s="1"/>
  <c r="G27" i="1" s="1"/>
  <c r="L29" i="1" l="1"/>
  <c r="O29" i="1" s="1"/>
  <c r="O59" i="1" s="1"/>
  <c r="I59" i="1" s="1"/>
  <c r="I61" i="1" s="1"/>
  <c r="L61" i="1" s="1"/>
  <c r="I29" i="1"/>
  <c r="L30" i="1" s="1"/>
  <c r="J28" i="1"/>
  <c r="M28" i="1" s="1"/>
  <c r="G28" i="1"/>
  <c r="J29" i="1" l="1"/>
  <c r="M29" i="1" s="1"/>
  <c r="G29" i="1"/>
  <c r="J30" i="1" s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<sst xmlns="http://schemas.openxmlformats.org/spreadsheetml/2006/main" count="121" uniqueCount="85">
  <si>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</si>
  <si>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</si>
  <si>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</si>
  <si>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</si>
  <si>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</si>
  <si>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</si>
  <si>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</si>
  <si>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</si>
  <si>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</si>
  <si>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</si>
  <si>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</si>
  <si>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</si>
  <si>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</si>
  <si>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</si>
  <si>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3"/>
  </si>
  <si>
    <t>ルール</t>
    <phoneticPr fontId="3"/>
  </si>
  <si>
    <t>通貨ペア</t>
    <rPh sb="0" eb="2">
      <t>ツウカ</t>
    </rPh>
    <phoneticPr fontId="3"/>
  </si>
  <si>
    <t>日足</t>
    <rPh sb="0" eb="2">
      <t>ヒアシ</t>
    </rPh>
    <phoneticPr fontId="3"/>
  </si>
  <si>
    <t>終了日</t>
    <rPh sb="0" eb="3">
      <t>シュウリョウビ</t>
    </rPh>
    <phoneticPr fontId="3"/>
  </si>
  <si>
    <t>4Ｈ足</t>
    <rPh sb="2" eb="3">
      <t>アシ</t>
    </rPh>
    <phoneticPr fontId="3"/>
  </si>
  <si>
    <t>１Ｈ足</t>
    <rPh sb="2" eb="3">
      <t>アシ</t>
    </rPh>
    <phoneticPr fontId="3"/>
  </si>
  <si>
    <t>PB</t>
    <phoneticPr fontId="3"/>
  </si>
  <si>
    <t>EUR/USD</t>
    <phoneticPr fontId="3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</si>
  <si>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</si>
  <si>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</si>
  <si>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</si>
  <si>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</si>
  <si>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</si>
  <si>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</si>
  <si>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</si>
  <si>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</si>
  <si>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</si>
  <si>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</si>
  <si>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</si>
  <si>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Open</t>
    <phoneticPr fontId="1"/>
  </si>
  <si>
    <t>Close</t>
    <phoneticPr fontId="1"/>
  </si>
  <si>
    <t>Center</t>
    <phoneticPr fontId="1"/>
  </si>
  <si>
    <t>陰線２</t>
    <rPh sb="0" eb="2">
      <t>インセン</t>
    </rPh>
    <phoneticPr fontId="1"/>
  </si>
  <si>
    <t>High</t>
    <phoneticPr fontId="1"/>
  </si>
  <si>
    <t>Low</t>
    <phoneticPr fontId="1"/>
  </si>
  <si>
    <t>ヒゲ長</t>
    <rPh sb="2" eb="3">
      <t>チョウ</t>
    </rPh>
    <phoneticPr fontId="1"/>
  </si>
  <si>
    <t>Ratio&gt;3</t>
    <phoneticPr fontId="1"/>
  </si>
  <si>
    <t>陰／陽</t>
    <rPh sb="0" eb="1">
      <t>イン</t>
    </rPh>
    <rPh sb="2" eb="3">
      <t>ヨウ</t>
    </rPh>
    <phoneticPr fontId="1"/>
  </si>
  <si>
    <t>10MA値</t>
    <rPh sb="4" eb="5">
      <t>チ</t>
    </rPh>
    <phoneticPr fontId="1"/>
  </si>
  <si>
    <t>20MA値</t>
    <rPh sb="4" eb="5">
      <t>チ</t>
    </rPh>
    <phoneticPr fontId="1"/>
  </si>
  <si>
    <t>陽線１</t>
    <rPh sb="0" eb="2">
      <t>ヨウセン</t>
    </rPh>
    <phoneticPr fontId="1"/>
  </si>
  <si>
    <t>Buy1</t>
    <phoneticPr fontId="1"/>
  </si>
  <si>
    <t>Sell2</t>
    <phoneticPr fontId="1"/>
  </si>
  <si>
    <t>Break</t>
    <phoneticPr fontId="1"/>
  </si>
  <si>
    <t>フィボナッチターゲット1.27, 1.5, 2.0で決済(買いはPBの安値／ウリはPBの高値を1pipでも下／上超過したら損切決済）</t>
    <rPh sb="29" eb="30">
      <t>カ</t>
    </rPh>
    <rPh sb="35" eb="37">
      <t>ヤスネ</t>
    </rPh>
    <rPh sb="44" eb="46">
      <t>タカネ</t>
    </rPh>
    <rPh sb="53" eb="54">
      <t>シタ</t>
    </rPh>
    <rPh sb="55" eb="56">
      <t>ジョウ</t>
    </rPh>
    <rPh sb="56" eb="58">
      <t>チョウカ</t>
    </rPh>
    <rPh sb="61" eb="63">
      <t>ソンギリ</t>
    </rPh>
    <rPh sb="63" eb="65">
      <t>ケッサイ</t>
    </rPh>
    <phoneticPr fontId="1"/>
  </si>
  <si>
    <t>arrow#</t>
    <phoneticPr fontId="1"/>
  </si>
  <si>
    <t>1➡下が長</t>
    <rPh sb="2" eb="3">
      <t>シタ</t>
    </rPh>
    <rPh sb="4" eb="5">
      <t>チョウ</t>
    </rPh>
    <phoneticPr fontId="1"/>
  </si>
  <si>
    <t>上＞＜下</t>
    <rPh sb="0" eb="1">
      <t>ウエ</t>
    </rPh>
    <rPh sb="3" eb="4">
      <t>シタ</t>
    </rPh>
    <phoneticPr fontId="1"/>
  </si>
  <si>
    <t>2➡上が長</t>
    <rPh sb="2" eb="3">
      <t>ウエ</t>
    </rPh>
    <rPh sb="4" eb="5">
      <t>チョウ</t>
    </rPh>
    <phoneticPr fontId="1"/>
  </si>
  <si>
    <t>OK</t>
    <phoneticPr fontId="1"/>
  </si>
  <si>
    <t>10MA</t>
    <phoneticPr fontId="1"/>
  </si>
  <si>
    <t>20MA</t>
    <phoneticPr fontId="1"/>
  </si>
  <si>
    <t>#</t>
    <phoneticPr fontId="1"/>
  </si>
  <si>
    <t>Date / Time</t>
    <phoneticPr fontId="1"/>
  </si>
  <si>
    <r>
      <rPr>
        <b/>
        <sz val="11"/>
        <color theme="1"/>
        <rFont val="Meiryo UI"/>
        <family val="3"/>
        <charset val="128"/>
      </rPr>
      <t>決済</t>
    </r>
    <r>
      <rPr>
        <b/>
        <sz val="9"/>
        <color theme="1"/>
        <rFont val="Meiryo UI"/>
        <family val="3"/>
        <charset val="128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</si>
  <si>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USD/CHF</t>
    <phoneticPr fontId="1"/>
  </si>
  <si>
    <t>USD/JPY</t>
    <phoneticPr fontId="1"/>
  </si>
  <si>
    <t>EUR/JPY</t>
    <phoneticPr fontId="1"/>
  </si>
  <si>
    <t>GBP/JPY</t>
    <phoneticPr fontId="1"/>
  </si>
  <si>
    <t>GBP/USD</t>
    <phoneticPr fontId="1"/>
  </si>
  <si>
    <t>ヒゲ長（H-L)</t>
    <rPh sb="2" eb="3">
      <t>チョウ</t>
    </rPh>
    <phoneticPr fontId="1"/>
  </si>
  <si>
    <t>CA条件：エントリー前にPBを逆ブレイクされたらキャンセル</t>
    <rPh sb="2" eb="4">
      <t>ジョウケン</t>
    </rPh>
    <rPh sb="10" eb="11">
      <t>マエ</t>
    </rPh>
    <rPh sb="15" eb="16">
      <t>ギャク</t>
    </rPh>
    <phoneticPr fontId="1"/>
  </si>
  <si>
    <t>実体長さ</t>
    <rPh sb="0" eb="2">
      <t>ジッタイ</t>
    </rPh>
    <rPh sb="2" eb="3">
      <t>ナガ</t>
    </rPh>
    <phoneticPr fontId="1"/>
  </si>
  <si>
    <t>D1</t>
    <phoneticPr fontId="1"/>
  </si>
  <si>
    <t>翌21日下値ブレイクでエントリ：翌々日までに1.5まで決済：さらに3日後２を決済して出口</t>
    <rPh sb="0" eb="1">
      <t>ヨク</t>
    </rPh>
    <rPh sb="3" eb="4">
      <t>ニチ</t>
    </rPh>
    <rPh sb="4" eb="6">
      <t>シタネ</t>
    </rPh>
    <rPh sb="16" eb="19">
      <t>ヨクヨクジツ</t>
    </rPh>
    <rPh sb="27" eb="29">
      <t>ケッサイ</t>
    </rPh>
    <rPh sb="34" eb="36">
      <t>ニチゴ</t>
    </rPh>
    <rPh sb="38" eb="40">
      <t>ケッサイ</t>
    </rPh>
    <rPh sb="42" eb="44">
      <t>デグチ</t>
    </rPh>
    <phoneticPr fontId="1"/>
  </si>
  <si>
    <t>翌17日PB上値ブレイクしてエントリ：28日まで連騰するも1.27行かず反転下げるも6月14日の下値で辛うじてPB下値を割らずに底打ち：28日まで連騰して2.0まで上げて出口（1か月もポジションホールドはつらい…）</t>
    <rPh sb="0" eb="1">
      <t>ヨク</t>
    </rPh>
    <rPh sb="3" eb="4">
      <t>ニチ</t>
    </rPh>
    <rPh sb="6" eb="8">
      <t>ウワネ</t>
    </rPh>
    <rPh sb="21" eb="22">
      <t>ニチ</t>
    </rPh>
    <rPh sb="24" eb="26">
      <t>レントウ</t>
    </rPh>
    <rPh sb="33" eb="34">
      <t>イ</t>
    </rPh>
    <rPh sb="36" eb="38">
      <t>ハンテン</t>
    </rPh>
    <rPh sb="38" eb="39">
      <t>サ</t>
    </rPh>
    <rPh sb="43" eb="44">
      <t>ガツ</t>
    </rPh>
    <rPh sb="46" eb="47">
      <t>ニチ</t>
    </rPh>
    <rPh sb="48" eb="50">
      <t>シタネ</t>
    </rPh>
    <rPh sb="51" eb="52">
      <t>カロ</t>
    </rPh>
    <rPh sb="57" eb="59">
      <t>シタネ</t>
    </rPh>
    <rPh sb="60" eb="61">
      <t>ワ</t>
    </rPh>
    <rPh sb="64" eb="66">
      <t>ソコウ</t>
    </rPh>
    <rPh sb="70" eb="71">
      <t>ニチ</t>
    </rPh>
    <rPh sb="73" eb="75">
      <t>レントウ</t>
    </rPh>
    <rPh sb="82" eb="83">
      <t>ア</t>
    </rPh>
    <rPh sb="85" eb="87">
      <t>デグチ</t>
    </rPh>
    <rPh sb="90" eb="91">
      <t>ゲツ</t>
    </rPh>
    <phoneticPr fontId="1"/>
  </si>
  <si>
    <t>22日の高値がPB上値ブレイクしてエントリ：連騰して26日引値が2.0上回って出口</t>
    <rPh sb="2" eb="3">
      <t>ニチ</t>
    </rPh>
    <rPh sb="4" eb="6">
      <t>タカネ</t>
    </rPh>
    <rPh sb="9" eb="11">
      <t>ウワネ</t>
    </rPh>
    <rPh sb="22" eb="24">
      <t>レントウ</t>
    </rPh>
    <rPh sb="28" eb="29">
      <t>ニチ</t>
    </rPh>
    <rPh sb="29" eb="31">
      <t>ヒケネ</t>
    </rPh>
    <rPh sb="35" eb="37">
      <t>ウワマワ</t>
    </rPh>
    <rPh sb="39" eb="41">
      <t>デグチ</t>
    </rPh>
    <phoneticPr fontId="1"/>
  </si>
  <si>
    <t>PB出現かと思ったが、ヒゲ長が2.57倍しかなかったので、エントリ見送り：結果論だがエントリしたら２まで取れた…</t>
    <rPh sb="2" eb="4">
      <t>シュツゲン</t>
    </rPh>
    <rPh sb="6" eb="7">
      <t>オモ</t>
    </rPh>
    <rPh sb="13" eb="14">
      <t>チョウ</t>
    </rPh>
    <rPh sb="19" eb="20">
      <t>バイ</t>
    </rPh>
    <rPh sb="33" eb="35">
      <t>ミオク</t>
    </rPh>
    <rPh sb="37" eb="40">
      <t>ケッカロン</t>
    </rPh>
    <rPh sb="52" eb="53">
      <t>ト</t>
    </rPh>
    <phoneticPr fontId="1"/>
  </si>
  <si>
    <t>NG</t>
    <phoneticPr fontId="1"/>
  </si>
  <si>
    <t>PB出現か？いや上ヒゲの方が長いので、エントリ見送り：結果論として正解だった</t>
    <rPh sb="2" eb="4">
      <t>シュツゲン</t>
    </rPh>
    <rPh sb="8" eb="9">
      <t>ウエ</t>
    </rPh>
    <rPh sb="12" eb="13">
      <t>ホウ</t>
    </rPh>
    <rPh sb="14" eb="15">
      <t>ナガ</t>
    </rPh>
    <rPh sb="23" eb="25">
      <t>ミオク</t>
    </rPh>
    <rPh sb="27" eb="29">
      <t>ケッカ</t>
    </rPh>
    <rPh sb="29" eb="30">
      <t>ロン</t>
    </rPh>
    <rPh sb="33" eb="35">
      <t>セイカイ</t>
    </rPh>
    <phoneticPr fontId="1"/>
  </si>
  <si>
    <t>24日上値ブレイクしてエントリ：25日安値がPB下値を逆ブレイクして損切</t>
    <rPh sb="2" eb="3">
      <t>ニチ</t>
    </rPh>
    <rPh sb="3" eb="5">
      <t>ウワネ</t>
    </rPh>
    <rPh sb="18" eb="19">
      <t>ニチ</t>
    </rPh>
    <rPh sb="19" eb="21">
      <t>ヤスネ</t>
    </rPh>
    <rPh sb="24" eb="26">
      <t>シタネ</t>
    </rPh>
    <rPh sb="27" eb="28">
      <t>ギャク</t>
    </rPh>
    <rPh sb="34" eb="36">
      <t>ソンギリ</t>
    </rPh>
    <phoneticPr fontId="1"/>
  </si>
  <si>
    <t>ヒゲ長が実体の2.78倍しかないのでエントリ見送り：結果論だが２を上回る上昇となった</t>
    <rPh sb="2" eb="3">
      <t>チョウ</t>
    </rPh>
    <rPh sb="4" eb="6">
      <t>ジッタイ</t>
    </rPh>
    <rPh sb="11" eb="12">
      <t>バイ</t>
    </rPh>
    <rPh sb="22" eb="24">
      <t>ミオク</t>
    </rPh>
    <rPh sb="26" eb="29">
      <t>ケッカロン</t>
    </rPh>
    <rPh sb="33" eb="35">
      <t>ウワマワ</t>
    </rPh>
    <rPh sb="36" eb="38">
      <t>ジョウショウ</t>
    </rPh>
    <phoneticPr fontId="1"/>
  </si>
  <si>
    <t>PB出現翌日上値ブレイクしてエントリするも2月2日には下値逆ブレイクして損切</t>
    <rPh sb="2" eb="4">
      <t>シュツゲン</t>
    </rPh>
    <rPh sb="4" eb="6">
      <t>ヨクジツ</t>
    </rPh>
    <rPh sb="6" eb="8">
      <t>ウワネ</t>
    </rPh>
    <rPh sb="22" eb="23">
      <t>ガツ</t>
    </rPh>
    <rPh sb="24" eb="25">
      <t>ニチ</t>
    </rPh>
    <rPh sb="27" eb="29">
      <t>シタネ</t>
    </rPh>
    <rPh sb="29" eb="30">
      <t>ギャク</t>
    </rPh>
    <rPh sb="36" eb="38">
      <t>ソンギリ</t>
    </rPh>
    <phoneticPr fontId="1"/>
  </si>
  <si>
    <t>PB出現翌日下値ブレイクして売りエントリするが、23日に高値逆ブレイクして損切</t>
    <rPh sb="2" eb="4">
      <t>シュツゲン</t>
    </rPh>
    <rPh sb="4" eb="6">
      <t>ヨクジツ</t>
    </rPh>
    <rPh sb="6" eb="8">
      <t>シタネ</t>
    </rPh>
    <rPh sb="14" eb="15">
      <t>ウ</t>
    </rPh>
    <rPh sb="26" eb="27">
      <t>ニチ</t>
    </rPh>
    <rPh sb="28" eb="30">
      <t>タカネ</t>
    </rPh>
    <rPh sb="30" eb="31">
      <t>ギャク</t>
    </rPh>
    <rPh sb="37" eb="39">
      <t>ソンギリ</t>
    </rPh>
    <phoneticPr fontId="1"/>
  </si>
  <si>
    <t>翌日上値ブレイクでエントリするも</t>
    <rPh sb="0" eb="2">
      <t>ヨクジツ</t>
    </rPh>
    <rPh sb="2" eb="4">
      <t>ウワネ</t>
    </rPh>
    <phoneticPr fontId="1"/>
  </si>
  <si>
    <t>両方ともに11月10日の下げでアウト損切</t>
    <rPh sb="0" eb="2">
      <t>リョウホウ</t>
    </rPh>
    <rPh sb="7" eb="8">
      <t>ガツ</t>
    </rPh>
    <rPh sb="10" eb="11">
      <t>ニチ</t>
    </rPh>
    <rPh sb="12" eb="13">
      <t>サ</t>
    </rPh>
    <rPh sb="18" eb="20">
      <t>ソンギリ</t>
    </rPh>
    <phoneticPr fontId="1"/>
  </si>
  <si>
    <t>21日以降の下げで逆ブレイク損切</t>
    <rPh sb="2" eb="3">
      <t>ニチ</t>
    </rPh>
    <rPh sb="3" eb="5">
      <t>イコウ</t>
    </rPh>
    <rPh sb="6" eb="7">
      <t>サ</t>
    </rPh>
    <rPh sb="9" eb="10">
      <t>ギャク</t>
    </rPh>
    <rPh sb="14" eb="16">
      <t>ソンギリ</t>
    </rPh>
    <phoneticPr fontId="1"/>
  </si>
  <si>
    <t>めずらしく20MAが10MAの上にある時に下ヒゲタッチのPB出現、翌日から連騰で２を上抜けて決済出口</t>
    <rPh sb="15" eb="16">
      <t>ウエ</t>
    </rPh>
    <rPh sb="19" eb="20">
      <t>トキ</t>
    </rPh>
    <rPh sb="21" eb="22">
      <t>シタ</t>
    </rPh>
    <rPh sb="30" eb="32">
      <t>シュツゲン</t>
    </rPh>
    <rPh sb="33" eb="35">
      <t>ヨクジツ</t>
    </rPh>
    <rPh sb="37" eb="39">
      <t>レントウ</t>
    </rPh>
    <rPh sb="42" eb="44">
      <t>ウワヌ</t>
    </rPh>
    <rPh sb="46" eb="48">
      <t>ケッサイ</t>
    </rPh>
    <rPh sb="48" eb="50">
      <t>デグチ</t>
    </rPh>
    <phoneticPr fontId="1"/>
  </si>
  <si>
    <t>陽線と陰線が交互に現れるようなもみ合いの時にPB出現してエントリすると勝率は分が悪いように思われます。また、10MAと20MAが離れていくトレンドが出現してから後半になって、そのトレンドが終息しそうなタイミングでPB出現したときにエントリすると、これも分が悪い勝負になりがちなように思いました。</t>
    <rPh sb="0" eb="2">
      <t>ヨウセン</t>
    </rPh>
    <rPh sb="3" eb="5">
      <t>インセン</t>
    </rPh>
    <rPh sb="6" eb="8">
      <t>コウゴ</t>
    </rPh>
    <rPh sb="9" eb="10">
      <t>アラワ</t>
    </rPh>
    <rPh sb="17" eb="18">
      <t>ア</t>
    </rPh>
    <rPh sb="20" eb="21">
      <t>トキ</t>
    </rPh>
    <rPh sb="24" eb="26">
      <t>シュツゲン</t>
    </rPh>
    <rPh sb="35" eb="37">
      <t>ショウリツ</t>
    </rPh>
    <rPh sb="38" eb="39">
      <t>ブ</t>
    </rPh>
    <rPh sb="40" eb="41">
      <t>ワル</t>
    </rPh>
    <rPh sb="45" eb="46">
      <t>オモ</t>
    </rPh>
    <rPh sb="64" eb="65">
      <t>ハナ</t>
    </rPh>
    <rPh sb="74" eb="76">
      <t>シュツゲン</t>
    </rPh>
    <rPh sb="80" eb="82">
      <t>コウハン</t>
    </rPh>
    <rPh sb="94" eb="96">
      <t>シュウソク</t>
    </rPh>
    <rPh sb="108" eb="110">
      <t>シュツゲン</t>
    </rPh>
    <rPh sb="126" eb="127">
      <t>ブ</t>
    </rPh>
    <rPh sb="128" eb="129">
      <t>ワル</t>
    </rPh>
    <rPh sb="130" eb="132">
      <t>ショウブ</t>
    </rPh>
    <rPh sb="141" eb="142">
      <t>オモ</t>
    </rPh>
    <phoneticPr fontId="1"/>
  </si>
  <si>
    <t>二本のMAラインの関係がどのような動向にあるか…という動きと、揉みあう相場の兆候（陰線・陽線が交錯して現われる頻度とか、ヒゲが異様に長くなる時など）が見られるときは、PBルールに形式的に則ってエントリするのでなく、自分なりの相場観を自問してみる必要があるように思われました。</t>
    <rPh sb="0" eb="2">
      <t>ニホン</t>
    </rPh>
    <rPh sb="9" eb="11">
      <t>カンケイ</t>
    </rPh>
    <rPh sb="17" eb="19">
      <t>ドウコウ</t>
    </rPh>
    <rPh sb="27" eb="28">
      <t>ウゴ</t>
    </rPh>
    <rPh sb="31" eb="32">
      <t>モ</t>
    </rPh>
    <rPh sb="35" eb="37">
      <t>ソウバ</t>
    </rPh>
    <rPh sb="38" eb="40">
      <t>チョウコウ</t>
    </rPh>
    <rPh sb="41" eb="43">
      <t>インセン</t>
    </rPh>
    <rPh sb="44" eb="46">
      <t>ヨウセン</t>
    </rPh>
    <rPh sb="47" eb="49">
      <t>コウサク</t>
    </rPh>
    <rPh sb="51" eb="52">
      <t>アラ</t>
    </rPh>
    <rPh sb="55" eb="57">
      <t>ヒンド</t>
    </rPh>
    <rPh sb="63" eb="65">
      <t>イヨウ</t>
    </rPh>
    <rPh sb="66" eb="67">
      <t>ナガ</t>
    </rPh>
    <rPh sb="70" eb="71">
      <t>トキ</t>
    </rPh>
    <rPh sb="75" eb="76">
      <t>ミ</t>
    </rPh>
    <rPh sb="89" eb="92">
      <t>ケイシキテキ</t>
    </rPh>
    <rPh sb="93" eb="94">
      <t>ノット</t>
    </rPh>
    <rPh sb="107" eb="109">
      <t>ジブン</t>
    </rPh>
    <rPh sb="112" eb="115">
      <t>ソウバカン</t>
    </rPh>
    <rPh sb="116" eb="118">
      <t>ジモン</t>
    </rPh>
    <rPh sb="122" eb="124">
      <t>ヒツヨウ</t>
    </rPh>
    <rPh sb="130" eb="131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</si>
</sst>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%"/>
    <numFmt numFmtId="179" formatCode="yyyy/m/d\ h:mm;@"/>
    <numFmt numFmtId="180" formatCode="#,##0.00000_);[Red]\(#,##0.00000\)"/>
    <numFmt numFmtId="181" formatCode="0_);[Red]\(0\)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メイリオ"/>
      <family val="3"/>
      <charset val="128"/>
    </font>
    <font>
      <b/>
      <sz val="12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2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80" fontId="8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176" fontId="8" fillId="4" borderId="0" xfId="0" applyNumberFormat="1" applyFont="1" applyFill="1" applyAlignment="1">
      <alignment horizontal="center" vertical="center"/>
    </xf>
    <xf numFmtId="179" fontId="8" fillId="0" borderId="0" xfId="0" applyNumberFormat="1" applyFont="1">
      <alignment vertical="center"/>
    </xf>
    <xf numFmtId="181" fontId="8" fillId="0" borderId="0" xfId="0" applyNumberFormat="1" applyFont="1">
      <alignment vertical="center"/>
    </xf>
    <xf numFmtId="180" fontId="8" fillId="0" borderId="0" xfId="0" applyNumberFormat="1" applyFont="1">
      <alignment vertical="center"/>
    </xf>
    <xf numFmtId="180" fontId="8" fillId="5" borderId="0" xfId="0" applyNumberFormat="1" applyFont="1" applyFill="1" applyAlignment="1">
      <alignment horizontal="center" vertical="center"/>
    </xf>
    <xf numFmtId="180" fontId="8" fillId="5" borderId="0" xfId="0" applyNumberFormat="1" applyFont="1" applyFill="1">
      <alignment vertical="center"/>
    </xf>
    <xf numFmtId="0" fontId="9" fillId="0" borderId="0" xfId="0" applyFont="1">
      <alignment vertical="center"/>
    </xf>
    <xf numFmtId="179" fontId="10" fillId="0" borderId="0" xfId="0" applyNumberFormat="1" applyFont="1">
      <alignment vertical="center"/>
    </xf>
    <xf numFmtId="0" fontId="10" fillId="0" borderId="0" xfId="0" applyFont="1">
      <alignment vertical="center"/>
    </xf>
    <xf numFmtId="177" fontId="10" fillId="0" borderId="0" xfId="0" applyNumberFormat="1" applyFont="1">
      <alignment vertical="center"/>
    </xf>
    <xf numFmtId="0" fontId="9" fillId="0" borderId="10" xfId="0" applyFont="1" applyBorder="1">
      <alignment vertical="center"/>
    </xf>
    <xf numFmtId="179" fontId="9" fillId="0" borderId="10" xfId="0" applyNumberFormat="1" applyFont="1" applyBorder="1">
      <alignment vertical="center"/>
    </xf>
    <xf numFmtId="0" fontId="1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11" xfId="0" applyFont="1" applyBorder="1">
      <alignment vertical="center"/>
    </xf>
    <xf numFmtId="179" fontId="9" fillId="0" borderId="11" xfId="0" applyNumberFormat="1" applyFont="1" applyBorder="1">
      <alignment vertical="center"/>
    </xf>
    <xf numFmtId="0" fontId="11" fillId="0" borderId="11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0" fillId="0" borderId="2" xfId="0" applyFont="1" applyBorder="1">
      <alignment vertical="center"/>
    </xf>
    <xf numFmtId="179" fontId="10" fillId="0" borderId="2" xfId="0" applyNumberFormat="1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176" fontId="10" fillId="0" borderId="13" xfId="0" applyNumberFormat="1" applyFont="1" applyBorder="1">
      <alignment vertical="center"/>
    </xf>
    <xf numFmtId="176" fontId="10" fillId="0" borderId="14" xfId="0" applyNumberFormat="1" applyFont="1" applyBorder="1">
      <alignment vertical="center"/>
    </xf>
    <xf numFmtId="176" fontId="10" fillId="0" borderId="15" xfId="0" applyNumberFormat="1" applyFont="1" applyBorder="1">
      <alignment vertical="center"/>
    </xf>
    <xf numFmtId="0" fontId="10" fillId="0" borderId="8" xfId="0" applyFont="1" applyBorder="1">
      <alignment vertical="center"/>
    </xf>
    <xf numFmtId="179" fontId="10" fillId="0" borderId="10" xfId="0" applyNumberFormat="1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176" fontId="10" fillId="0" borderId="0" xfId="0" applyNumberFormat="1" applyFont="1">
      <alignment vertical="center"/>
    </xf>
    <xf numFmtId="38" fontId="10" fillId="0" borderId="3" xfId="1" applyFont="1" applyBorder="1">
      <alignment vertical="center"/>
    </xf>
    <xf numFmtId="38" fontId="10" fillId="0" borderId="4" xfId="1" applyFont="1" applyBorder="1">
      <alignment vertical="center"/>
    </xf>
    <xf numFmtId="38" fontId="10" fillId="0" borderId="5" xfId="1" applyFont="1" applyBorder="1">
      <alignment vertical="center"/>
    </xf>
    <xf numFmtId="179" fontId="10" fillId="0" borderId="12" xfId="0" applyNumberFormat="1" applyFont="1" applyBorder="1">
      <alignment vertical="center"/>
    </xf>
    <xf numFmtId="0" fontId="10" fillId="0" borderId="8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38" fontId="10" fillId="0" borderId="8" xfId="1" applyFont="1" applyBorder="1">
      <alignment vertical="center"/>
    </xf>
    <xf numFmtId="38" fontId="10" fillId="0" borderId="0" xfId="1" applyFont="1" applyBorder="1">
      <alignment vertical="center"/>
    </xf>
    <xf numFmtId="38" fontId="10" fillId="0" borderId="9" xfId="1" applyFont="1" applyBorder="1">
      <alignment vertical="center"/>
    </xf>
    <xf numFmtId="0" fontId="12" fillId="3" borderId="9" xfId="0" applyFont="1" applyFill="1" applyBorder="1">
      <alignment vertical="center"/>
    </xf>
    <xf numFmtId="179" fontId="10" fillId="0" borderId="11" xfId="0" applyNumberFormat="1" applyFont="1" applyBorder="1">
      <alignment vertical="center"/>
    </xf>
    <xf numFmtId="0" fontId="10" fillId="0" borderId="6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3" fillId="0" borderId="15" xfId="0" applyFont="1" applyBorder="1">
      <alignment vertical="center"/>
    </xf>
    <xf numFmtId="38" fontId="10" fillId="0" borderId="13" xfId="0" applyNumberFormat="1" applyFont="1" applyBorder="1">
      <alignment vertical="center"/>
    </xf>
    <xf numFmtId="38" fontId="10" fillId="0" borderId="14" xfId="0" applyNumberFormat="1" applyFont="1" applyBorder="1">
      <alignment vertical="center"/>
    </xf>
    <xf numFmtId="38" fontId="10" fillId="0" borderId="15" xfId="0" applyNumberFormat="1" applyFont="1" applyBorder="1">
      <alignment vertical="center"/>
    </xf>
    <xf numFmtId="0" fontId="10" fillId="0" borderId="9" xfId="0" applyFont="1" applyBorder="1">
      <alignment vertical="center"/>
    </xf>
    <xf numFmtId="9" fontId="9" fillId="0" borderId="13" xfId="3" applyFont="1" applyBorder="1">
      <alignment vertical="center"/>
    </xf>
    <xf numFmtId="9" fontId="9" fillId="0" borderId="14" xfId="3" applyFont="1" applyBorder="1">
      <alignment vertical="center"/>
    </xf>
    <xf numFmtId="9" fontId="9" fillId="0" borderId="15" xfId="3" applyFont="1" applyBorder="1">
      <alignment vertical="center"/>
    </xf>
    <xf numFmtId="178" fontId="9" fillId="0" borderId="13" xfId="3" applyNumberFormat="1" applyFont="1" applyBorder="1">
      <alignment vertical="center"/>
    </xf>
    <xf numFmtId="178" fontId="9" fillId="0" borderId="2" xfId="3" applyNumberFormat="1" applyFont="1" applyBorder="1">
      <alignment vertical="center"/>
    </xf>
    <xf numFmtId="0" fontId="10" fillId="0" borderId="6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7" xfId="0" applyFont="1" applyBorder="1">
      <alignment vertical="center"/>
    </xf>
    <xf numFmtId="9" fontId="9" fillId="0" borderId="13" xfId="0" applyNumberFormat="1" applyFont="1" applyBorder="1">
      <alignment vertical="center"/>
    </xf>
    <xf numFmtId="9" fontId="9" fillId="0" borderId="14" xfId="0" applyNumberFormat="1" applyFont="1" applyBorder="1">
      <alignment vertical="center"/>
    </xf>
    <xf numFmtId="9" fontId="9" fillId="0" borderId="15" xfId="0" applyNumberFormat="1" applyFont="1" applyBorder="1">
      <alignment vertical="center"/>
    </xf>
    <xf numFmtId="9" fontId="9" fillId="0" borderId="0" xfId="0" applyNumberFormat="1" applyFont="1">
      <alignment vertical="center"/>
    </xf>
    <xf numFmtId="0" fontId="14" fillId="0" borderId="0" xfId="2" applyFont="1">
      <alignment vertical="center"/>
    </xf>
    <xf numFmtId="0" fontId="10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16" fillId="0" borderId="13" xfId="1" applyFont="1" applyFill="1" applyBorder="1">
      <alignment vertical="center"/>
    </xf>
    <xf numFmtId="180" fontId="17" fillId="0" borderId="0" xfId="0" applyNumberFormat="1" applyFont="1">
      <alignment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80" fontId="8" fillId="0" borderId="0" xfId="0" applyNumberFormat="1" applyFont="1" applyAlignment="1">
      <alignment horizontal="center" vertical="center"/>
    </xf>
    <xf numFmtId="0" fontId="14" fillId="0" borderId="0" xfId="2" applyFont="1" applyAlignment="1">
      <alignment horizontal="left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vertical="top" wrapText="1"/>
    </xf>
    <xf numFmtId="0" fontId="14" fillId="0" borderId="0" xfId="2" applyFont="1" applyAlignment="1">
      <alignment vertical="top"/>
    </xf>
    <xf numFmtId="176" fontId="15" fillId="4" borderId="0" xfId="0" applyNumberFormat="1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17</xdr:row>
      <xdr:rowOff>60960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362413</xdr:colOff>
      <xdr:row>34</xdr:row>
      <xdr:rowOff>67860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4076EA78-3D47-13B5-CA6E-D7A5B9BBC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315163" cy="848796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16</xdr:col>
      <xdr:colOff>414737</xdr:colOff>
      <xdr:row>34</xdr:row>
      <xdr:rowOff>192740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122C35C4-1ADC-9C04-AC8D-CA37C7CD5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56000" y="0"/>
          <a:ext cx="6658904" cy="8468907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0</xdr:row>
      <xdr:rowOff>0</xdr:rowOff>
    </xdr:from>
    <xdr:to>
      <xdr:col>23</xdr:col>
      <xdr:colOff>6874</xdr:colOff>
      <xdr:row>34</xdr:row>
      <xdr:rowOff>192740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82FF2E0-CE43-256F-4A39-AC3CBB7E0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24583" y="0"/>
          <a:ext cx="3753374" cy="8468907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0</xdr:row>
      <xdr:rowOff>0</xdr:rowOff>
    </xdr:from>
    <xdr:to>
      <xdr:col>28</xdr:col>
      <xdr:colOff>526500</xdr:colOff>
      <xdr:row>35</xdr:row>
      <xdr:rowOff>16008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F1601FD0-82FC-0050-D11B-D25B8CF61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171083" y="0"/>
          <a:ext cx="3648584" cy="8535591"/>
        </a:xfrm>
        <a:prstGeom prst="rect">
          <a:avLst/>
        </a:prstGeom>
      </xdr:spPr>
    </xdr:pic>
    <xdr:clientData/>
  </xdr:twoCellAnchor>
  <xdr:twoCellAnchor editAs="oneCell">
    <xdr:from>
      <xdr:col>29</xdr:col>
      <xdr:colOff>0</xdr:colOff>
      <xdr:row>0</xdr:row>
      <xdr:rowOff>0</xdr:rowOff>
    </xdr:from>
    <xdr:to>
      <xdr:col>34</xdr:col>
      <xdr:colOff>555079</xdr:colOff>
      <xdr:row>34</xdr:row>
      <xdr:rowOff>183214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2850533B-584F-2487-6112-99A7643097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917583" y="0"/>
          <a:ext cx="3677163" cy="8459381"/>
        </a:xfrm>
        <a:prstGeom prst="rect">
          <a:avLst/>
        </a:prstGeom>
      </xdr:spPr>
    </xdr:pic>
    <xdr:clientData/>
  </xdr:twoCellAnchor>
  <xdr:twoCellAnchor editAs="oneCell">
    <xdr:from>
      <xdr:col>35</xdr:col>
      <xdr:colOff>0</xdr:colOff>
      <xdr:row>0</xdr:row>
      <xdr:rowOff>0</xdr:rowOff>
    </xdr:from>
    <xdr:to>
      <xdr:col>41</xdr:col>
      <xdr:colOff>64032</xdr:colOff>
      <xdr:row>34</xdr:row>
      <xdr:rowOff>221319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036A616F-2B67-15D8-3B35-EB15C8EC8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1664083" y="0"/>
          <a:ext cx="3810532" cy="8497486"/>
        </a:xfrm>
        <a:prstGeom prst="rect">
          <a:avLst/>
        </a:prstGeom>
      </xdr:spPr>
    </xdr:pic>
    <xdr:clientData/>
  </xdr:twoCellAnchor>
  <xdr:twoCellAnchor editAs="oneCell">
    <xdr:from>
      <xdr:col>41</xdr:col>
      <xdr:colOff>0</xdr:colOff>
      <xdr:row>0</xdr:row>
      <xdr:rowOff>0</xdr:rowOff>
    </xdr:from>
    <xdr:to>
      <xdr:col>45</xdr:col>
      <xdr:colOff>484074</xdr:colOff>
      <xdr:row>35</xdr:row>
      <xdr:rowOff>16008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4FB1E4EC-25FC-83A5-78CF-CCB01FD67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5410583" y="0"/>
          <a:ext cx="2981741" cy="8535591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0</xdr:row>
      <xdr:rowOff>0</xdr:rowOff>
    </xdr:from>
    <xdr:to>
      <xdr:col>51</xdr:col>
      <xdr:colOff>421712</xdr:colOff>
      <xdr:row>35</xdr:row>
      <xdr:rowOff>35061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A8621D3E-B98F-ED6C-E75C-24CD30AE0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8532667" y="0"/>
          <a:ext cx="3543795" cy="8554644"/>
        </a:xfrm>
        <a:prstGeom prst="rect">
          <a:avLst/>
        </a:prstGeom>
      </xdr:spPr>
    </xdr:pic>
    <xdr:clientData/>
  </xdr:twoCellAnchor>
  <xdr:twoCellAnchor editAs="oneCell">
    <xdr:from>
      <xdr:col>52</xdr:col>
      <xdr:colOff>0</xdr:colOff>
      <xdr:row>0</xdr:row>
      <xdr:rowOff>0</xdr:rowOff>
    </xdr:from>
    <xdr:to>
      <xdr:col>59</xdr:col>
      <xdr:colOff>420828</xdr:colOff>
      <xdr:row>35</xdr:row>
      <xdr:rowOff>25535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1AA5088A-485E-1DB2-5645-23C7313F7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2279167" y="0"/>
          <a:ext cx="4791744" cy="8545118"/>
        </a:xfrm>
        <a:prstGeom prst="rect">
          <a:avLst/>
        </a:prstGeom>
      </xdr:spPr>
    </xdr:pic>
    <xdr:clientData/>
  </xdr:twoCellAnchor>
  <xdr:twoCellAnchor editAs="oneCell">
    <xdr:from>
      <xdr:col>60</xdr:col>
      <xdr:colOff>0</xdr:colOff>
      <xdr:row>0</xdr:row>
      <xdr:rowOff>0</xdr:rowOff>
    </xdr:from>
    <xdr:to>
      <xdr:col>67</xdr:col>
      <xdr:colOff>392248</xdr:colOff>
      <xdr:row>34</xdr:row>
      <xdr:rowOff>192740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59DF364D-F521-636E-9B55-B61D1250B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7274500" y="0"/>
          <a:ext cx="4763165" cy="8468907"/>
        </a:xfrm>
        <a:prstGeom prst="rect">
          <a:avLst/>
        </a:prstGeom>
      </xdr:spPr>
    </xdr:pic>
    <xdr:clientData/>
  </xdr:twoCellAnchor>
  <xdr:twoCellAnchor editAs="oneCell">
    <xdr:from>
      <xdr:col>68</xdr:col>
      <xdr:colOff>0</xdr:colOff>
      <xdr:row>0</xdr:row>
      <xdr:rowOff>0</xdr:rowOff>
    </xdr:from>
    <xdr:to>
      <xdr:col>75</xdr:col>
      <xdr:colOff>144563</xdr:colOff>
      <xdr:row>34</xdr:row>
      <xdr:rowOff>192740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1BABB5D5-5FFA-E965-16F7-4ACE13AEE1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269833" y="0"/>
          <a:ext cx="4515480" cy="8468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4"/>
  <sheetViews>
    <sheetView tabSelected="1" zoomScale="120" zoomScaleNormal="12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22" sqref="P22"/>
    </sheetView>
  </sheetViews>
  <sheetFormatPr defaultRowHeight="15.75" x14ac:dyDescent="0.4"/>
  <cols>
    <col min="1" max="1" width="4.875" style="22" customWidth="1"/>
    <col min="2" max="2" width="19.25" style="21" bestFit="1" customWidth="1"/>
    <col min="3" max="3" width="10.625" style="22" customWidth="1"/>
    <col min="4" max="6" width="8.25" style="22" customWidth="1"/>
    <col min="7" max="7" width="9.875" style="22" customWidth="1"/>
    <col min="8" max="9" width="10" style="22" bestFit="1" customWidth="1"/>
    <col min="10" max="15" width="7.75" style="22" customWidth="1"/>
    <col min="16" max="16384" width="9" style="22"/>
  </cols>
  <sheetData>
    <row r="1" spans="1:18" x14ac:dyDescent="0.4">
      <c r="A1" s="20" t="s">
        <v>7</v>
      </c>
      <c r="C1" s="22" t="s">
        <v>62</v>
      </c>
    </row>
    <row r="2" spans="1:18" x14ac:dyDescent="0.4">
      <c r="A2" s="20" t="s">
        <v>8</v>
      </c>
      <c r="C2" s="87" t="s">
        <v>68</v>
      </c>
    </row>
    <row r="3" spans="1:18" x14ac:dyDescent="0.4">
      <c r="A3" s="20" t="s">
        <v>10</v>
      </c>
      <c r="C3" s="23">
        <v>100000</v>
      </c>
    </row>
    <row r="4" spans="1:18" x14ac:dyDescent="0.4">
      <c r="A4" s="20" t="s">
        <v>11</v>
      </c>
      <c r="C4" s="23" t="s">
        <v>13</v>
      </c>
    </row>
    <row r="5" spans="1:18" ht="16.5" thickBot="1" x14ac:dyDescent="0.45">
      <c r="A5" s="20" t="s">
        <v>12</v>
      </c>
      <c r="C5" s="23" t="s">
        <v>49</v>
      </c>
    </row>
    <row r="6" spans="1:18" ht="16.5" thickBot="1" x14ac:dyDescent="0.45">
      <c r="A6" s="24" t="s">
        <v>0</v>
      </c>
      <c r="B6" s="25" t="s">
        <v>1</v>
      </c>
      <c r="C6" s="24" t="s">
        <v>1</v>
      </c>
      <c r="D6" s="26" t="s">
        <v>59</v>
      </c>
      <c r="E6" s="27"/>
      <c r="F6" s="28"/>
      <c r="G6" s="91" t="s">
        <v>3</v>
      </c>
      <c r="H6" s="92"/>
      <c r="I6" s="98"/>
      <c r="J6" s="91" t="s">
        <v>23</v>
      </c>
      <c r="K6" s="92"/>
      <c r="L6" s="98"/>
      <c r="M6" s="91" t="s">
        <v>24</v>
      </c>
      <c r="N6" s="92"/>
      <c r="O6" s="98"/>
    </row>
    <row r="7" spans="1:18" ht="16.5" thickBot="1" x14ac:dyDescent="0.45">
      <c r="A7" s="29"/>
      <c r="B7" s="30" t="s">
        <v>2</v>
      </c>
      <c r="C7" s="31" t="s">
        <v>28</v>
      </c>
      <c r="D7" s="32">
        <v>1.27</v>
      </c>
      <c r="E7" s="33">
        <v>1.5</v>
      </c>
      <c r="F7" s="34">
        <v>2</v>
      </c>
      <c r="G7" s="32">
        <v>1.27</v>
      </c>
      <c r="H7" s="33">
        <v>1.5</v>
      </c>
      <c r="I7" s="34">
        <v>2</v>
      </c>
      <c r="J7" s="32">
        <v>1.27</v>
      </c>
      <c r="K7" s="33">
        <v>1.5</v>
      </c>
      <c r="L7" s="34">
        <v>2</v>
      </c>
      <c r="M7" s="32">
        <v>1.27</v>
      </c>
      <c r="N7" s="33">
        <v>1.5</v>
      </c>
      <c r="O7" s="34">
        <v>2</v>
      </c>
    </row>
    <row r="8" spans="1:18" ht="16.5" thickBot="1" x14ac:dyDescent="0.45">
      <c r="A8" s="35" t="s">
        <v>9</v>
      </c>
      <c r="B8" s="36"/>
      <c r="C8" s="37"/>
      <c r="D8" s="38"/>
      <c r="E8" s="39"/>
      <c r="F8" s="40"/>
      <c r="G8" s="41">
        <f>C3</f>
        <v>100000</v>
      </c>
      <c r="H8" s="42">
        <f>C3</f>
        <v>100000</v>
      </c>
      <c r="I8" s="43">
        <f>C3</f>
        <v>100000</v>
      </c>
      <c r="J8" s="95" t="s">
        <v>23</v>
      </c>
      <c r="K8" s="96"/>
      <c r="L8" s="97"/>
      <c r="M8" s="95"/>
      <c r="N8" s="96"/>
      <c r="O8" s="97"/>
    </row>
    <row r="9" spans="1:18" x14ac:dyDescent="0.4">
      <c r="A9" s="44">
        <v>1</v>
      </c>
      <c r="B9" s="45">
        <f>+検証DATA!C3</f>
        <v>45616</v>
      </c>
      <c r="C9" s="54">
        <f>+検証DATA!O3</f>
        <v>2</v>
      </c>
      <c r="D9" s="46">
        <v>1.27</v>
      </c>
      <c r="E9" s="47">
        <v>1.5</v>
      </c>
      <c r="F9" s="48">
        <v>2</v>
      </c>
      <c r="G9" s="49">
        <f>IF(D9="","",G8+M9)</f>
        <v>103810</v>
      </c>
      <c r="H9" s="49">
        <f t="shared" ref="H9:I24" si="0">IF(E9="","",H8+N9)</f>
        <v>104500</v>
      </c>
      <c r="I9" s="49">
        <f t="shared" si="0"/>
        <v>106000</v>
      </c>
      <c r="J9" s="50">
        <f>IF(G8="","",G8*0.03)</f>
        <v>3000</v>
      </c>
      <c r="K9" s="51">
        <f>IF(H8="","",H8*0.03)</f>
        <v>3000</v>
      </c>
      <c r="L9" s="52">
        <f>IF(I8="","",I8*0.03)</f>
        <v>3000</v>
      </c>
      <c r="M9" s="50">
        <f>IF(D9="","",J9*D9)</f>
        <v>3810</v>
      </c>
      <c r="N9" s="51">
        <f>IF(E9="","",K9*E9)</f>
        <v>4500</v>
      </c>
      <c r="O9" s="52">
        <f>IF(F9="","",L9*F9)</f>
        <v>6000</v>
      </c>
      <c r="P9" s="49" t="s">
        <v>69</v>
      </c>
      <c r="Q9" s="49"/>
      <c r="R9" s="49"/>
    </row>
    <row r="10" spans="1:18" x14ac:dyDescent="0.4">
      <c r="A10" s="44">
        <v>2</v>
      </c>
      <c r="B10" s="53">
        <f>+検証DATA!C4</f>
        <v>45428</v>
      </c>
      <c r="C10" s="54">
        <f>+検証DATA!O4</f>
        <v>1</v>
      </c>
      <c r="D10" s="55">
        <v>1.27</v>
      </c>
      <c r="E10" s="56">
        <v>1.5</v>
      </c>
      <c r="F10" s="57">
        <v>2</v>
      </c>
      <c r="G10" s="49">
        <f t="shared" ref="G10:I25" si="1">IF(D10="","",G9+M10)</f>
        <v>107765.16099999999</v>
      </c>
      <c r="H10" s="49">
        <f t="shared" si="0"/>
        <v>109202.5</v>
      </c>
      <c r="I10" s="49">
        <f t="shared" si="0"/>
        <v>112360</v>
      </c>
      <c r="J10" s="58">
        <f t="shared" ref="J10:L25" si="2">IF(G9="","",G9*0.03)</f>
        <v>3114.2999999999997</v>
      </c>
      <c r="K10" s="59">
        <f t="shared" si="2"/>
        <v>3135</v>
      </c>
      <c r="L10" s="60">
        <f t="shared" si="2"/>
        <v>3180</v>
      </c>
      <c r="M10" s="58">
        <f t="shared" ref="M10:O25" si="3">IF(D10="","",J10*D10)</f>
        <v>3955.1609999999996</v>
      </c>
      <c r="N10" s="59">
        <f t="shared" si="3"/>
        <v>4702.5</v>
      </c>
      <c r="O10" s="60">
        <f t="shared" si="3"/>
        <v>6360</v>
      </c>
      <c r="P10" s="49" t="s">
        <v>70</v>
      </c>
      <c r="Q10" s="49"/>
      <c r="R10" s="49"/>
    </row>
    <row r="11" spans="1:18" ht="16.5" x14ac:dyDescent="0.4">
      <c r="A11" s="44">
        <v>3</v>
      </c>
      <c r="B11" s="53">
        <f>+検証DATA!C5</f>
        <v>45401</v>
      </c>
      <c r="C11" s="54">
        <f>+検証DATA!O5</f>
        <v>1</v>
      </c>
      <c r="D11" s="55">
        <v>1.27</v>
      </c>
      <c r="E11" s="56">
        <v>1.5</v>
      </c>
      <c r="F11" s="57">
        <v>2</v>
      </c>
      <c r="G11" s="49">
        <f t="shared" si="1"/>
        <v>111871.01363409999</v>
      </c>
      <c r="H11" s="49">
        <f t="shared" si="0"/>
        <v>114116.6125</v>
      </c>
      <c r="I11" s="49">
        <f t="shared" si="0"/>
        <v>119101.6</v>
      </c>
      <c r="J11" s="58">
        <f t="shared" si="2"/>
        <v>3232.9548299999997</v>
      </c>
      <c r="K11" s="59">
        <f t="shared" si="2"/>
        <v>3276.0749999999998</v>
      </c>
      <c r="L11" s="60">
        <f t="shared" si="2"/>
        <v>3370.7999999999997</v>
      </c>
      <c r="M11" s="58">
        <f t="shared" si="3"/>
        <v>4105.8526340999997</v>
      </c>
      <c r="N11" s="59">
        <f t="shared" si="3"/>
        <v>4914.1124999999993</v>
      </c>
      <c r="O11" s="60">
        <f t="shared" si="3"/>
        <v>6741.5999999999995</v>
      </c>
      <c r="P11" s="13" t="s">
        <v>71</v>
      </c>
      <c r="Q11" s="49"/>
      <c r="R11" s="49"/>
    </row>
    <row r="12" spans="1:18" x14ac:dyDescent="0.4">
      <c r="A12" s="44">
        <v>4</v>
      </c>
      <c r="B12" s="53">
        <f>+検証DATA!C6</f>
        <v>45232</v>
      </c>
      <c r="C12" s="54">
        <f>+検証DATA!O6</f>
        <v>1</v>
      </c>
      <c r="D12" s="55">
        <v>0</v>
      </c>
      <c r="E12" s="56">
        <v>0</v>
      </c>
      <c r="F12" s="57">
        <v>0</v>
      </c>
      <c r="G12" s="49">
        <f t="shared" si="1"/>
        <v>111871.01363409999</v>
      </c>
      <c r="H12" s="49">
        <f t="shared" si="0"/>
        <v>114116.6125</v>
      </c>
      <c r="I12" s="49">
        <f t="shared" si="0"/>
        <v>119101.6</v>
      </c>
      <c r="J12" s="58">
        <f t="shared" si="2"/>
        <v>3356.1304090229996</v>
      </c>
      <c r="K12" s="59">
        <f t="shared" si="2"/>
        <v>3423.4983750000001</v>
      </c>
      <c r="L12" s="60">
        <f t="shared" si="2"/>
        <v>3573.0480000000002</v>
      </c>
      <c r="M12" s="58">
        <f t="shared" si="3"/>
        <v>0</v>
      </c>
      <c r="N12" s="59">
        <f t="shared" si="3"/>
        <v>0</v>
      </c>
      <c r="O12" s="60">
        <f t="shared" si="3"/>
        <v>0</v>
      </c>
      <c r="P12" s="49" t="s">
        <v>72</v>
      </c>
      <c r="Q12" s="49"/>
      <c r="R12" s="49"/>
    </row>
    <row r="13" spans="1:18" x14ac:dyDescent="0.4">
      <c r="A13" s="44">
        <v>5</v>
      </c>
      <c r="B13" s="53">
        <f>+検証DATA!C7</f>
        <v>45195</v>
      </c>
      <c r="C13" s="54">
        <f>+検証DATA!O7</f>
        <v>2</v>
      </c>
      <c r="D13" s="55">
        <v>0</v>
      </c>
      <c r="E13" s="56">
        <v>0</v>
      </c>
      <c r="F13" s="57">
        <v>0</v>
      </c>
      <c r="G13" s="49">
        <f t="shared" si="1"/>
        <v>111871.01363409999</v>
      </c>
      <c r="H13" s="49">
        <f t="shared" si="0"/>
        <v>114116.6125</v>
      </c>
      <c r="I13" s="49">
        <f t="shared" si="0"/>
        <v>119101.6</v>
      </c>
      <c r="J13" s="58">
        <f t="shared" si="2"/>
        <v>3356.1304090229996</v>
      </c>
      <c r="K13" s="59">
        <f t="shared" si="2"/>
        <v>3423.4983750000001</v>
      </c>
      <c r="L13" s="60">
        <f t="shared" si="2"/>
        <v>3573.0480000000002</v>
      </c>
      <c r="M13" s="58">
        <f t="shared" si="3"/>
        <v>0</v>
      </c>
      <c r="N13" s="59">
        <f t="shared" si="3"/>
        <v>0</v>
      </c>
      <c r="O13" s="60">
        <f t="shared" si="3"/>
        <v>0</v>
      </c>
      <c r="P13" s="49" t="s">
        <v>74</v>
      </c>
      <c r="Q13" s="49"/>
      <c r="R13" s="49"/>
    </row>
    <row r="14" spans="1:18" x14ac:dyDescent="0.4">
      <c r="A14" s="44">
        <v>6</v>
      </c>
      <c r="B14" s="53">
        <f>+検証DATA!C8</f>
        <v>45037</v>
      </c>
      <c r="C14" s="54">
        <f>+検証DATA!O8</f>
        <v>1</v>
      </c>
      <c r="D14" s="55">
        <v>-1</v>
      </c>
      <c r="E14" s="56">
        <v>-1</v>
      </c>
      <c r="F14" s="57">
        <v>-1</v>
      </c>
      <c r="G14" s="49">
        <f t="shared" si="1"/>
        <v>108514.88322507699</v>
      </c>
      <c r="H14" s="49">
        <f t="shared" si="0"/>
        <v>110693.11412500001</v>
      </c>
      <c r="I14" s="49">
        <f t="shared" si="0"/>
        <v>115528.55200000001</v>
      </c>
      <c r="J14" s="58">
        <f t="shared" si="2"/>
        <v>3356.1304090229996</v>
      </c>
      <c r="K14" s="59">
        <f t="shared" si="2"/>
        <v>3423.4983750000001</v>
      </c>
      <c r="L14" s="60">
        <f t="shared" si="2"/>
        <v>3573.0480000000002</v>
      </c>
      <c r="M14" s="58">
        <f t="shared" si="3"/>
        <v>-3356.1304090229996</v>
      </c>
      <c r="N14" s="59">
        <f t="shared" si="3"/>
        <v>-3423.4983750000001</v>
      </c>
      <c r="O14" s="60">
        <f t="shared" si="3"/>
        <v>-3573.0480000000002</v>
      </c>
      <c r="P14" s="49" t="s">
        <v>75</v>
      </c>
      <c r="Q14" s="49"/>
      <c r="R14" s="49"/>
    </row>
    <row r="15" spans="1:18" x14ac:dyDescent="0.4">
      <c r="A15" s="44">
        <v>7</v>
      </c>
      <c r="B15" s="53">
        <f>+検証DATA!C9</f>
        <v>45023</v>
      </c>
      <c r="C15" s="54">
        <f>+検証DATA!O9</f>
        <v>1</v>
      </c>
      <c r="D15" s="55">
        <v>0</v>
      </c>
      <c r="E15" s="56">
        <v>0</v>
      </c>
      <c r="F15" s="57">
        <v>0</v>
      </c>
      <c r="G15" s="49">
        <f t="shared" si="1"/>
        <v>108514.88322507699</v>
      </c>
      <c r="H15" s="49">
        <f t="shared" si="0"/>
        <v>110693.11412500001</v>
      </c>
      <c r="I15" s="49">
        <f t="shared" si="0"/>
        <v>115528.55200000001</v>
      </c>
      <c r="J15" s="58">
        <f t="shared" si="2"/>
        <v>3255.4464967523095</v>
      </c>
      <c r="K15" s="59">
        <f t="shared" si="2"/>
        <v>3320.7934237499999</v>
      </c>
      <c r="L15" s="60">
        <f t="shared" si="2"/>
        <v>3465.8565600000002</v>
      </c>
      <c r="M15" s="58">
        <f t="shared" si="3"/>
        <v>0</v>
      </c>
      <c r="N15" s="59">
        <f t="shared" si="3"/>
        <v>0</v>
      </c>
      <c r="O15" s="60">
        <f t="shared" si="3"/>
        <v>0</v>
      </c>
      <c r="P15" s="49" t="s">
        <v>76</v>
      </c>
      <c r="Q15" s="49"/>
      <c r="R15" s="49"/>
    </row>
    <row r="16" spans="1:18" x14ac:dyDescent="0.4">
      <c r="A16" s="44">
        <v>8</v>
      </c>
      <c r="B16" s="53">
        <f>+検証DATA!C10</f>
        <v>44957</v>
      </c>
      <c r="C16" s="54">
        <f>+検証DATA!O10</f>
        <v>1</v>
      </c>
      <c r="D16" s="55">
        <v>-1</v>
      </c>
      <c r="E16" s="56">
        <v>-1</v>
      </c>
      <c r="F16" s="57">
        <v>-1</v>
      </c>
      <c r="G16" s="49">
        <f t="shared" si="1"/>
        <v>105259.43672832468</v>
      </c>
      <c r="H16" s="49">
        <f t="shared" si="0"/>
        <v>107372.32070125001</v>
      </c>
      <c r="I16" s="49">
        <f t="shared" si="0"/>
        <v>112062.69544000001</v>
      </c>
      <c r="J16" s="58">
        <f t="shared" si="2"/>
        <v>3255.4464967523095</v>
      </c>
      <c r="K16" s="59">
        <f t="shared" si="2"/>
        <v>3320.7934237499999</v>
      </c>
      <c r="L16" s="60">
        <f t="shared" si="2"/>
        <v>3465.8565600000002</v>
      </c>
      <c r="M16" s="58">
        <f t="shared" si="3"/>
        <v>-3255.4464967523095</v>
      </c>
      <c r="N16" s="59">
        <f t="shared" si="3"/>
        <v>-3320.7934237499999</v>
      </c>
      <c r="O16" s="60">
        <f t="shared" si="3"/>
        <v>-3465.8565600000002</v>
      </c>
      <c r="P16" s="49" t="s">
        <v>77</v>
      </c>
      <c r="Q16" s="49"/>
      <c r="R16" s="49"/>
    </row>
    <row r="17" spans="1:19" x14ac:dyDescent="0.4">
      <c r="A17" s="44">
        <v>9</v>
      </c>
      <c r="B17" s="53">
        <f>+検証DATA!C11</f>
        <v>44944</v>
      </c>
      <c r="C17" s="54">
        <f>+検証DATA!O11</f>
        <v>2</v>
      </c>
      <c r="D17" s="55">
        <v>-1</v>
      </c>
      <c r="E17" s="56">
        <v>-1</v>
      </c>
      <c r="F17" s="57">
        <v>-1</v>
      </c>
      <c r="G17" s="49">
        <f t="shared" si="1"/>
        <v>102101.65362647494</v>
      </c>
      <c r="H17" s="49">
        <f t="shared" si="0"/>
        <v>104151.15108021251</v>
      </c>
      <c r="I17" s="49">
        <f t="shared" si="0"/>
        <v>108700.81457680001</v>
      </c>
      <c r="J17" s="58">
        <f t="shared" si="2"/>
        <v>3157.7831018497404</v>
      </c>
      <c r="K17" s="59">
        <f t="shared" si="2"/>
        <v>3221.1696210374998</v>
      </c>
      <c r="L17" s="60">
        <f t="shared" si="2"/>
        <v>3361.8808632</v>
      </c>
      <c r="M17" s="58">
        <f t="shared" si="3"/>
        <v>-3157.7831018497404</v>
      </c>
      <c r="N17" s="59">
        <f t="shared" si="3"/>
        <v>-3221.1696210374998</v>
      </c>
      <c r="O17" s="60">
        <f t="shared" si="3"/>
        <v>-3361.8808632</v>
      </c>
      <c r="P17" s="49" t="s">
        <v>78</v>
      </c>
      <c r="Q17" s="49"/>
      <c r="R17" s="49"/>
    </row>
    <row r="18" spans="1:19" x14ac:dyDescent="0.4">
      <c r="A18" s="44">
        <v>10</v>
      </c>
      <c r="B18" s="53">
        <f>+検証DATA!C12</f>
        <v>44873</v>
      </c>
      <c r="C18" s="54">
        <f>+検証DATA!O12</f>
        <v>1</v>
      </c>
      <c r="D18" s="55">
        <v>-1</v>
      </c>
      <c r="E18" s="56">
        <v>-1</v>
      </c>
      <c r="F18" s="57">
        <v>-1</v>
      </c>
      <c r="G18" s="49">
        <f t="shared" si="1"/>
        <v>99038.6040176807</v>
      </c>
      <c r="H18" s="49">
        <f t="shared" si="0"/>
        <v>101026.61654780613</v>
      </c>
      <c r="I18" s="49">
        <f t="shared" si="0"/>
        <v>105439.79013949601</v>
      </c>
      <c r="J18" s="58">
        <f t="shared" si="2"/>
        <v>3063.0496087942483</v>
      </c>
      <c r="K18" s="59">
        <f t="shared" si="2"/>
        <v>3124.5345324063751</v>
      </c>
      <c r="L18" s="60">
        <f t="shared" si="2"/>
        <v>3261.024437304</v>
      </c>
      <c r="M18" s="58">
        <f t="shared" si="3"/>
        <v>-3063.0496087942483</v>
      </c>
      <c r="N18" s="59">
        <f t="shared" si="3"/>
        <v>-3124.5345324063751</v>
      </c>
      <c r="O18" s="60">
        <f t="shared" si="3"/>
        <v>-3261.024437304</v>
      </c>
      <c r="P18" s="49" t="s">
        <v>79</v>
      </c>
      <c r="Q18" s="49"/>
      <c r="R18" s="49"/>
    </row>
    <row r="19" spans="1:19" x14ac:dyDescent="0.4">
      <c r="A19" s="44">
        <v>11</v>
      </c>
      <c r="B19" s="53">
        <f>+検証DATA!C13</f>
        <v>44858</v>
      </c>
      <c r="C19" s="54">
        <f>+検証DATA!O13</f>
        <v>1</v>
      </c>
      <c r="D19" s="55">
        <v>-1</v>
      </c>
      <c r="E19" s="56">
        <v>-1</v>
      </c>
      <c r="F19" s="57">
        <v>-1</v>
      </c>
      <c r="G19" s="49">
        <f t="shared" si="1"/>
        <v>96067.445897150275</v>
      </c>
      <c r="H19" s="49">
        <f t="shared" si="0"/>
        <v>97995.818051371942</v>
      </c>
      <c r="I19" s="49">
        <f t="shared" si="0"/>
        <v>102276.59643531112</v>
      </c>
      <c r="J19" s="58">
        <f t="shared" si="2"/>
        <v>2971.158120530421</v>
      </c>
      <c r="K19" s="59">
        <f t="shared" si="2"/>
        <v>3030.798496434184</v>
      </c>
      <c r="L19" s="60">
        <f t="shared" si="2"/>
        <v>3163.1937041848801</v>
      </c>
      <c r="M19" s="58">
        <f t="shared" si="3"/>
        <v>-2971.158120530421</v>
      </c>
      <c r="N19" s="59">
        <f t="shared" si="3"/>
        <v>-3030.798496434184</v>
      </c>
      <c r="O19" s="60">
        <f t="shared" si="3"/>
        <v>-3163.1937041848801</v>
      </c>
      <c r="P19" s="49" t="s">
        <v>79</v>
      </c>
      <c r="Q19" s="49"/>
      <c r="R19" s="49"/>
      <c r="S19" s="22" t="s">
        <v>80</v>
      </c>
    </row>
    <row r="20" spans="1:19" x14ac:dyDescent="0.4">
      <c r="A20" s="44">
        <v>12</v>
      </c>
      <c r="B20" s="53">
        <f>+検証DATA!C14</f>
        <v>44820</v>
      </c>
      <c r="C20" s="54">
        <f>+検証DATA!O14</f>
        <v>1</v>
      </c>
      <c r="D20" s="55">
        <v>-1</v>
      </c>
      <c r="E20" s="56">
        <v>-1</v>
      </c>
      <c r="F20" s="57">
        <v>-1</v>
      </c>
      <c r="G20" s="49">
        <f t="shared" si="1"/>
        <v>93185.422520235763</v>
      </c>
      <c r="H20" s="49">
        <f t="shared" si="0"/>
        <v>95055.943509830788</v>
      </c>
      <c r="I20" s="49">
        <f t="shared" si="0"/>
        <v>99208.298542251781</v>
      </c>
      <c r="J20" s="58">
        <f t="shared" si="2"/>
        <v>2882.0233769145079</v>
      </c>
      <c r="K20" s="59">
        <f t="shared" si="2"/>
        <v>2939.8745415411581</v>
      </c>
      <c r="L20" s="60">
        <f t="shared" si="2"/>
        <v>3068.2978930593335</v>
      </c>
      <c r="M20" s="58">
        <f t="shared" si="3"/>
        <v>-2882.0233769145079</v>
      </c>
      <c r="N20" s="59">
        <f t="shared" si="3"/>
        <v>-2939.8745415411581</v>
      </c>
      <c r="O20" s="60">
        <f t="shared" si="3"/>
        <v>-3068.2978930593335</v>
      </c>
      <c r="P20" s="49" t="s">
        <v>79</v>
      </c>
      <c r="Q20" s="49"/>
      <c r="R20" s="49"/>
      <c r="S20" s="22" t="s">
        <v>81</v>
      </c>
    </row>
    <row r="21" spans="1:19" x14ac:dyDescent="0.4">
      <c r="A21" s="44">
        <v>13</v>
      </c>
      <c r="B21" s="53">
        <f>+検証DATA!C15</f>
        <v>44708</v>
      </c>
      <c r="C21" s="54">
        <f>+検証DATA!O15</f>
        <v>1</v>
      </c>
      <c r="D21" s="55">
        <v>1.27</v>
      </c>
      <c r="E21" s="56">
        <v>1.5</v>
      </c>
      <c r="F21" s="57">
        <v>2</v>
      </c>
      <c r="G21" s="49">
        <f t="shared" si="1"/>
        <v>96735.787118256747</v>
      </c>
      <c r="H21" s="49">
        <f t="shared" si="0"/>
        <v>99333.460967773179</v>
      </c>
      <c r="I21" s="49">
        <f t="shared" si="0"/>
        <v>105160.79645478689</v>
      </c>
      <c r="J21" s="58">
        <f t="shared" si="2"/>
        <v>2795.5626756070728</v>
      </c>
      <c r="K21" s="59">
        <f t="shared" si="2"/>
        <v>2851.6783052949236</v>
      </c>
      <c r="L21" s="60">
        <f t="shared" si="2"/>
        <v>2976.2489562675532</v>
      </c>
      <c r="M21" s="58">
        <f t="shared" si="3"/>
        <v>3550.3645980209826</v>
      </c>
      <c r="N21" s="59">
        <f t="shared" si="3"/>
        <v>4277.5174579423856</v>
      </c>
      <c r="O21" s="60">
        <f t="shared" si="3"/>
        <v>5952.4979125351065</v>
      </c>
      <c r="P21" s="49" t="s">
        <v>82</v>
      </c>
      <c r="Q21" s="49"/>
      <c r="R21" s="49"/>
    </row>
    <row r="22" spans="1:19" x14ac:dyDescent="0.4">
      <c r="A22" s="44">
        <v>14</v>
      </c>
      <c r="B22" s="53">
        <f>+検証DATA!C16</f>
        <v>0</v>
      </c>
      <c r="C22" s="54">
        <f>+検証DATA!O16</f>
        <v>1</v>
      </c>
      <c r="D22" s="55"/>
      <c r="E22" s="56"/>
      <c r="F22" s="57"/>
      <c r="G22" s="49" t="str">
        <f t="shared" si="1"/>
        <v/>
      </c>
      <c r="H22" s="49" t="str">
        <f t="shared" si="0"/>
        <v/>
      </c>
      <c r="I22" s="49" t="str">
        <f t="shared" si="0"/>
        <v/>
      </c>
      <c r="J22" s="58">
        <f t="shared" si="2"/>
        <v>2902.0736135477023</v>
      </c>
      <c r="K22" s="59">
        <f t="shared" si="2"/>
        <v>2980.0038290331954</v>
      </c>
      <c r="L22" s="60">
        <f t="shared" si="2"/>
        <v>3154.8238936436064</v>
      </c>
      <c r="M22" s="58" t="str">
        <f t="shared" si="3"/>
        <v/>
      </c>
      <c r="N22" s="59" t="str">
        <f t="shared" si="3"/>
        <v/>
      </c>
      <c r="O22" s="60" t="str">
        <f t="shared" si="3"/>
        <v/>
      </c>
      <c r="P22" s="49"/>
      <c r="Q22" s="49"/>
      <c r="R22" s="49"/>
    </row>
    <row r="23" spans="1:19" x14ac:dyDescent="0.4">
      <c r="A23" s="44">
        <v>15</v>
      </c>
      <c r="B23" s="53">
        <f>+検証DATA!C17</f>
        <v>0</v>
      </c>
      <c r="C23" s="54">
        <f>+検証DATA!O17</f>
        <v>1</v>
      </c>
      <c r="D23" s="55"/>
      <c r="E23" s="56"/>
      <c r="F23" s="57"/>
      <c r="G23" s="49" t="str">
        <f t="shared" si="1"/>
        <v/>
      </c>
      <c r="H23" s="49" t="str">
        <f t="shared" si="0"/>
        <v/>
      </c>
      <c r="I23" s="49" t="str">
        <f t="shared" si="0"/>
        <v/>
      </c>
      <c r="J23" s="58" t="str">
        <f t="shared" si="2"/>
        <v/>
      </c>
      <c r="K23" s="59" t="str">
        <f t="shared" si="2"/>
        <v/>
      </c>
      <c r="L23" s="60" t="str">
        <f t="shared" si="2"/>
        <v/>
      </c>
      <c r="M23" s="58" t="str">
        <f t="shared" si="3"/>
        <v/>
      </c>
      <c r="N23" s="59" t="str">
        <f t="shared" si="3"/>
        <v/>
      </c>
      <c r="O23" s="60" t="str">
        <f t="shared" si="3"/>
        <v/>
      </c>
      <c r="P23" s="49"/>
      <c r="Q23" s="49"/>
      <c r="R23" s="49"/>
    </row>
    <row r="24" spans="1:19" x14ac:dyDescent="0.4">
      <c r="A24" s="44">
        <v>16</v>
      </c>
      <c r="B24" s="53">
        <f>+検証DATA!C18</f>
        <v>0</v>
      </c>
      <c r="C24" s="54">
        <f>+検証DATA!O18</f>
        <v>1</v>
      </c>
      <c r="D24" s="55"/>
      <c r="E24" s="56"/>
      <c r="F24" s="57"/>
      <c r="G24" s="49" t="str">
        <f t="shared" si="1"/>
        <v/>
      </c>
      <c r="H24" s="49" t="str">
        <f t="shared" si="0"/>
        <v/>
      </c>
      <c r="I24" s="49" t="str">
        <f t="shared" si="0"/>
        <v/>
      </c>
      <c r="J24" s="58" t="str">
        <f t="shared" si="2"/>
        <v/>
      </c>
      <c r="K24" s="59" t="str">
        <f t="shared" si="2"/>
        <v/>
      </c>
      <c r="L24" s="60" t="str">
        <f t="shared" si="2"/>
        <v/>
      </c>
      <c r="M24" s="58" t="str">
        <f t="shared" si="3"/>
        <v/>
      </c>
      <c r="N24" s="59" t="str">
        <f t="shared" si="3"/>
        <v/>
      </c>
      <c r="O24" s="60" t="str">
        <f t="shared" si="3"/>
        <v/>
      </c>
      <c r="P24" s="49"/>
      <c r="Q24" s="49"/>
      <c r="R24" s="49"/>
    </row>
    <row r="25" spans="1:19" x14ac:dyDescent="0.4">
      <c r="A25" s="44">
        <v>17</v>
      </c>
      <c r="B25" s="53">
        <f>+検証DATA!C19</f>
        <v>0</v>
      </c>
      <c r="C25" s="54">
        <f>+検証DATA!O19</f>
        <v>1</v>
      </c>
      <c r="D25" s="55"/>
      <c r="E25" s="56"/>
      <c r="F25" s="57"/>
      <c r="G25" s="49" t="str">
        <f t="shared" si="1"/>
        <v/>
      </c>
      <c r="H25" s="49" t="str">
        <f t="shared" si="1"/>
        <v/>
      </c>
      <c r="I25" s="49" t="str">
        <f t="shared" si="1"/>
        <v/>
      </c>
      <c r="J25" s="58" t="str">
        <f t="shared" si="2"/>
        <v/>
      </c>
      <c r="K25" s="59" t="str">
        <f t="shared" si="2"/>
        <v/>
      </c>
      <c r="L25" s="60" t="str">
        <f t="shared" si="2"/>
        <v/>
      </c>
      <c r="M25" s="58" t="str">
        <f t="shared" si="3"/>
        <v/>
      </c>
      <c r="N25" s="59" t="str">
        <f t="shared" si="3"/>
        <v/>
      </c>
      <c r="O25" s="60" t="str">
        <f t="shared" si="3"/>
        <v/>
      </c>
      <c r="P25" s="49"/>
      <c r="Q25" s="49"/>
      <c r="R25" s="49"/>
    </row>
    <row r="26" spans="1:19" x14ac:dyDescent="0.4">
      <c r="A26" s="44">
        <v>18</v>
      </c>
      <c r="B26" s="53">
        <f>+検証DATA!C20</f>
        <v>0</v>
      </c>
      <c r="C26" s="54">
        <f>+検証DATA!O20</f>
        <v>1</v>
      </c>
      <c r="D26" s="55"/>
      <c r="E26" s="56"/>
      <c r="F26" s="57"/>
      <c r="G26" s="49" t="str">
        <f t="shared" ref="G26:I41" si="4">IF(D26="","",G25+M26)</f>
        <v/>
      </c>
      <c r="H26" s="49" t="str">
        <f t="shared" si="4"/>
        <v/>
      </c>
      <c r="I26" s="49" t="str">
        <f t="shared" si="4"/>
        <v/>
      </c>
      <c r="J26" s="58" t="str">
        <f t="shared" ref="J26:L58" si="5">IF(G25="","",G25*0.03)</f>
        <v/>
      </c>
      <c r="K26" s="59" t="str">
        <f t="shared" si="5"/>
        <v/>
      </c>
      <c r="L26" s="60" t="str">
        <f t="shared" si="5"/>
        <v/>
      </c>
      <c r="M26" s="58" t="str">
        <f t="shared" ref="M26:O58" si="6">IF(D26="","",J26*D26)</f>
        <v/>
      </c>
      <c r="N26" s="59" t="str">
        <f t="shared" si="6"/>
        <v/>
      </c>
      <c r="O26" s="60" t="str">
        <f t="shared" si="6"/>
        <v/>
      </c>
      <c r="P26" s="49"/>
      <c r="Q26" s="49"/>
      <c r="R26" s="49"/>
    </row>
    <row r="27" spans="1:19" x14ac:dyDescent="0.4">
      <c r="A27" s="44">
        <v>19</v>
      </c>
      <c r="B27" s="53">
        <f>+検証DATA!C21</f>
        <v>0</v>
      </c>
      <c r="C27" s="54">
        <f>+検証DATA!O21</f>
        <v>1</v>
      </c>
      <c r="D27" s="55"/>
      <c r="E27" s="56"/>
      <c r="F27" s="57"/>
      <c r="G27" s="49" t="str">
        <f t="shared" si="4"/>
        <v/>
      </c>
      <c r="H27" s="49" t="str">
        <f t="shared" si="4"/>
        <v/>
      </c>
      <c r="I27" s="49" t="str">
        <f t="shared" si="4"/>
        <v/>
      </c>
      <c r="J27" s="58" t="str">
        <f t="shared" si="5"/>
        <v/>
      </c>
      <c r="K27" s="59" t="str">
        <f t="shared" si="5"/>
        <v/>
      </c>
      <c r="L27" s="60" t="str">
        <f t="shared" si="5"/>
        <v/>
      </c>
      <c r="M27" s="58" t="str">
        <f t="shared" si="6"/>
        <v/>
      </c>
      <c r="N27" s="59" t="str">
        <f t="shared" si="6"/>
        <v/>
      </c>
      <c r="O27" s="60" t="str">
        <f t="shared" si="6"/>
        <v/>
      </c>
      <c r="P27" s="49"/>
      <c r="Q27" s="49"/>
      <c r="R27" s="49"/>
    </row>
    <row r="28" spans="1:19" x14ac:dyDescent="0.4">
      <c r="A28" s="44">
        <v>20</v>
      </c>
      <c r="B28" s="53">
        <f>+検証DATA!C22</f>
        <v>0</v>
      </c>
      <c r="C28" s="54">
        <f>+検証DATA!O22</f>
        <v>1</v>
      </c>
      <c r="D28" s="55"/>
      <c r="E28" s="56"/>
      <c r="F28" s="57"/>
      <c r="G28" s="49" t="str">
        <f t="shared" si="4"/>
        <v/>
      </c>
      <c r="H28" s="49" t="str">
        <f t="shared" si="4"/>
        <v/>
      </c>
      <c r="I28" s="49" t="str">
        <f t="shared" si="4"/>
        <v/>
      </c>
      <c r="J28" s="58" t="str">
        <f t="shared" si="5"/>
        <v/>
      </c>
      <c r="K28" s="59" t="str">
        <f t="shared" si="5"/>
        <v/>
      </c>
      <c r="L28" s="60" t="str">
        <f t="shared" si="5"/>
        <v/>
      </c>
      <c r="M28" s="58" t="str">
        <f t="shared" si="6"/>
        <v/>
      </c>
      <c r="N28" s="59" t="str">
        <f t="shared" si="6"/>
        <v/>
      </c>
      <c r="O28" s="60" t="str">
        <f t="shared" si="6"/>
        <v/>
      </c>
      <c r="P28" s="49"/>
      <c r="Q28" s="49"/>
      <c r="R28" s="49"/>
    </row>
    <row r="29" spans="1:19" x14ac:dyDescent="0.4">
      <c r="A29" s="44">
        <v>21</v>
      </c>
      <c r="B29" s="53">
        <f>+検証DATA!C23</f>
        <v>0</v>
      </c>
      <c r="C29" s="54">
        <f>+検証DATA!O23</f>
        <v>1</v>
      </c>
      <c r="D29" s="55"/>
      <c r="E29" s="56"/>
      <c r="F29" s="57"/>
      <c r="G29" s="49" t="str">
        <f t="shared" si="4"/>
        <v/>
      </c>
      <c r="H29" s="49" t="str">
        <f t="shared" si="4"/>
        <v/>
      </c>
      <c r="I29" s="49" t="str">
        <f t="shared" si="4"/>
        <v/>
      </c>
      <c r="J29" s="58" t="str">
        <f t="shared" si="5"/>
        <v/>
      </c>
      <c r="K29" s="59" t="str">
        <f t="shared" si="5"/>
        <v/>
      </c>
      <c r="L29" s="60" t="str">
        <f t="shared" si="5"/>
        <v/>
      </c>
      <c r="M29" s="58" t="str">
        <f t="shared" si="6"/>
        <v/>
      </c>
      <c r="N29" s="59" t="str">
        <f t="shared" si="6"/>
        <v/>
      </c>
      <c r="O29" s="60" t="str">
        <f t="shared" si="6"/>
        <v/>
      </c>
      <c r="P29" s="49"/>
      <c r="Q29" s="49"/>
      <c r="R29" s="49"/>
    </row>
    <row r="30" spans="1:19" x14ac:dyDescent="0.4">
      <c r="A30" s="44">
        <v>22</v>
      </c>
      <c r="B30" s="53"/>
      <c r="C30" s="54"/>
      <c r="D30" s="55"/>
      <c r="E30" s="56"/>
      <c r="F30" s="61"/>
      <c r="G30" s="49" t="str">
        <f t="shared" si="4"/>
        <v/>
      </c>
      <c r="H30" s="49" t="str">
        <f t="shared" si="4"/>
        <v/>
      </c>
      <c r="I30" s="49" t="str">
        <f t="shared" si="4"/>
        <v/>
      </c>
      <c r="J30" s="58" t="str">
        <f t="shared" si="5"/>
        <v/>
      </c>
      <c r="K30" s="59" t="str">
        <f t="shared" si="5"/>
        <v/>
      </c>
      <c r="L30" s="60" t="str">
        <f t="shared" si="5"/>
        <v/>
      </c>
      <c r="M30" s="58" t="str">
        <f t="shared" si="6"/>
        <v/>
      </c>
      <c r="N30" s="59" t="str">
        <f t="shared" si="6"/>
        <v/>
      </c>
      <c r="O30" s="60" t="str">
        <f t="shared" si="6"/>
        <v/>
      </c>
      <c r="P30" s="49"/>
      <c r="Q30" s="49"/>
      <c r="R30" s="49"/>
    </row>
    <row r="31" spans="1:19" x14ac:dyDescent="0.4">
      <c r="A31" s="44">
        <v>23</v>
      </c>
      <c r="B31" s="53"/>
      <c r="C31" s="54"/>
      <c r="D31" s="55"/>
      <c r="E31" s="56"/>
      <c r="F31" s="57"/>
      <c r="G31" s="49" t="str">
        <f t="shared" si="4"/>
        <v/>
      </c>
      <c r="H31" s="49" t="str">
        <f t="shared" si="4"/>
        <v/>
      </c>
      <c r="I31" s="49" t="str">
        <f t="shared" si="4"/>
        <v/>
      </c>
      <c r="J31" s="58" t="str">
        <f t="shared" si="5"/>
        <v/>
      </c>
      <c r="K31" s="59" t="str">
        <f t="shared" si="5"/>
        <v/>
      </c>
      <c r="L31" s="60" t="str">
        <f t="shared" si="5"/>
        <v/>
      </c>
      <c r="M31" s="58" t="str">
        <f t="shared" si="6"/>
        <v/>
      </c>
      <c r="N31" s="59" t="str">
        <f t="shared" si="6"/>
        <v/>
      </c>
      <c r="O31" s="60" t="str">
        <f t="shared" si="6"/>
        <v/>
      </c>
      <c r="P31" s="49"/>
      <c r="Q31" s="49"/>
      <c r="R31" s="49"/>
    </row>
    <row r="32" spans="1:19" x14ac:dyDescent="0.4">
      <c r="A32" s="44">
        <v>24</v>
      </c>
      <c r="B32" s="53"/>
      <c r="C32" s="54"/>
      <c r="D32" s="55"/>
      <c r="E32" s="56"/>
      <c r="F32" s="57"/>
      <c r="G32" s="49" t="str">
        <f t="shared" si="4"/>
        <v/>
      </c>
      <c r="H32" s="49" t="str">
        <f t="shared" si="4"/>
        <v/>
      </c>
      <c r="I32" s="49" t="str">
        <f t="shared" si="4"/>
        <v/>
      </c>
      <c r="J32" s="58" t="str">
        <f t="shared" si="5"/>
        <v/>
      </c>
      <c r="K32" s="59" t="str">
        <f t="shared" si="5"/>
        <v/>
      </c>
      <c r="L32" s="60" t="str">
        <f t="shared" si="5"/>
        <v/>
      </c>
      <c r="M32" s="58" t="str">
        <f t="shared" si="6"/>
        <v/>
      </c>
      <c r="N32" s="59" t="str">
        <f t="shared" si="6"/>
        <v/>
      </c>
      <c r="O32" s="60" t="str">
        <f t="shared" si="6"/>
        <v/>
      </c>
      <c r="P32" s="49"/>
      <c r="Q32" s="49"/>
      <c r="R32" s="49"/>
    </row>
    <row r="33" spans="1:18" x14ac:dyDescent="0.4">
      <c r="A33" s="44">
        <v>25</v>
      </c>
      <c r="B33" s="53"/>
      <c r="C33" s="54"/>
      <c r="D33" s="55"/>
      <c r="E33" s="56"/>
      <c r="F33" s="57"/>
      <c r="G33" s="49" t="str">
        <f t="shared" si="4"/>
        <v/>
      </c>
      <c r="H33" s="49" t="str">
        <f t="shared" si="4"/>
        <v/>
      </c>
      <c r="I33" s="49" t="str">
        <f t="shared" si="4"/>
        <v/>
      </c>
      <c r="J33" s="58" t="str">
        <f t="shared" si="5"/>
        <v/>
      </c>
      <c r="K33" s="59" t="str">
        <f t="shared" si="5"/>
        <v/>
      </c>
      <c r="L33" s="60" t="str">
        <f t="shared" si="5"/>
        <v/>
      </c>
      <c r="M33" s="58" t="str">
        <f t="shared" si="6"/>
        <v/>
      </c>
      <c r="N33" s="59" t="str">
        <f t="shared" si="6"/>
        <v/>
      </c>
      <c r="O33" s="60" t="str">
        <f t="shared" si="6"/>
        <v/>
      </c>
      <c r="P33" s="49"/>
      <c r="Q33" s="49"/>
      <c r="R33" s="49"/>
    </row>
    <row r="34" spans="1:18" x14ac:dyDescent="0.4">
      <c r="A34" s="44">
        <v>26</v>
      </c>
      <c r="B34" s="53"/>
      <c r="C34" s="54"/>
      <c r="D34" s="55"/>
      <c r="E34" s="56"/>
      <c r="F34" s="61"/>
      <c r="G34" s="49" t="str">
        <f t="shared" si="4"/>
        <v/>
      </c>
      <c r="H34" s="49" t="str">
        <f t="shared" si="4"/>
        <v/>
      </c>
      <c r="I34" s="49" t="str">
        <f t="shared" si="4"/>
        <v/>
      </c>
      <c r="J34" s="58" t="str">
        <f t="shared" si="5"/>
        <v/>
      </c>
      <c r="K34" s="59" t="str">
        <f t="shared" si="5"/>
        <v/>
      </c>
      <c r="L34" s="60" t="str">
        <f t="shared" si="5"/>
        <v/>
      </c>
      <c r="M34" s="58" t="str">
        <f t="shared" si="6"/>
        <v/>
      </c>
      <c r="N34" s="59" t="str">
        <f t="shared" si="6"/>
        <v/>
      </c>
      <c r="O34" s="60" t="str">
        <f t="shared" si="6"/>
        <v/>
      </c>
      <c r="P34" s="49"/>
      <c r="Q34" s="49"/>
      <c r="R34" s="49"/>
    </row>
    <row r="35" spans="1:18" x14ac:dyDescent="0.4">
      <c r="A35" s="44">
        <v>27</v>
      </c>
      <c r="B35" s="53"/>
      <c r="C35" s="54"/>
      <c r="D35" s="55"/>
      <c r="E35" s="56"/>
      <c r="F35" s="61"/>
      <c r="G35" s="49" t="str">
        <f t="shared" si="4"/>
        <v/>
      </c>
      <c r="H35" s="49" t="str">
        <f t="shared" si="4"/>
        <v/>
      </c>
      <c r="I35" s="49" t="str">
        <f t="shared" si="4"/>
        <v/>
      </c>
      <c r="J35" s="58" t="str">
        <f t="shared" si="5"/>
        <v/>
      </c>
      <c r="K35" s="59" t="str">
        <f t="shared" si="5"/>
        <v/>
      </c>
      <c r="L35" s="60" t="str">
        <f t="shared" si="5"/>
        <v/>
      </c>
      <c r="M35" s="58" t="str">
        <f t="shared" si="6"/>
        <v/>
      </c>
      <c r="N35" s="59" t="str">
        <f t="shared" si="6"/>
        <v/>
      </c>
      <c r="O35" s="60" t="str">
        <f t="shared" si="6"/>
        <v/>
      </c>
      <c r="P35" s="49"/>
      <c r="Q35" s="49"/>
      <c r="R35" s="49"/>
    </row>
    <row r="36" spans="1:18" x14ac:dyDescent="0.4">
      <c r="A36" s="44">
        <v>28</v>
      </c>
      <c r="B36" s="53"/>
      <c r="C36" s="54"/>
      <c r="D36" s="55"/>
      <c r="E36" s="56"/>
      <c r="F36" s="57"/>
      <c r="G36" s="49" t="str">
        <f t="shared" si="4"/>
        <v/>
      </c>
      <c r="H36" s="49" t="str">
        <f t="shared" si="4"/>
        <v/>
      </c>
      <c r="I36" s="49" t="str">
        <f t="shared" si="4"/>
        <v/>
      </c>
      <c r="J36" s="58" t="str">
        <f t="shared" si="5"/>
        <v/>
      </c>
      <c r="K36" s="59" t="str">
        <f t="shared" si="5"/>
        <v/>
      </c>
      <c r="L36" s="60" t="str">
        <f t="shared" si="5"/>
        <v/>
      </c>
      <c r="M36" s="58" t="str">
        <f t="shared" si="6"/>
        <v/>
      </c>
      <c r="N36" s="59" t="str">
        <f t="shared" si="6"/>
        <v/>
      </c>
      <c r="O36" s="60" t="str">
        <f t="shared" si="6"/>
        <v/>
      </c>
      <c r="P36" s="49"/>
      <c r="Q36" s="49"/>
      <c r="R36" s="49"/>
    </row>
    <row r="37" spans="1:18" x14ac:dyDescent="0.4">
      <c r="A37" s="44">
        <v>29</v>
      </c>
      <c r="B37" s="53"/>
      <c r="C37" s="54"/>
      <c r="D37" s="55"/>
      <c r="E37" s="56"/>
      <c r="F37" s="57"/>
      <c r="G37" s="49" t="str">
        <f t="shared" si="4"/>
        <v/>
      </c>
      <c r="H37" s="49" t="str">
        <f t="shared" si="4"/>
        <v/>
      </c>
      <c r="I37" s="49" t="str">
        <f t="shared" si="4"/>
        <v/>
      </c>
      <c r="J37" s="58" t="str">
        <f t="shared" si="5"/>
        <v/>
      </c>
      <c r="K37" s="59" t="str">
        <f t="shared" si="5"/>
        <v/>
      </c>
      <c r="L37" s="60" t="str">
        <f t="shared" si="5"/>
        <v/>
      </c>
      <c r="M37" s="58" t="str">
        <f t="shared" si="6"/>
        <v/>
      </c>
      <c r="N37" s="59" t="str">
        <f t="shared" si="6"/>
        <v/>
      </c>
      <c r="O37" s="60" t="str">
        <f t="shared" si="6"/>
        <v/>
      </c>
      <c r="P37" s="49"/>
      <c r="Q37" s="49"/>
      <c r="R37" s="49"/>
    </row>
    <row r="38" spans="1:18" x14ac:dyDescent="0.4">
      <c r="A38" s="44">
        <v>30</v>
      </c>
      <c r="B38" s="53"/>
      <c r="C38" s="54"/>
      <c r="D38" s="55"/>
      <c r="E38" s="56"/>
      <c r="F38" s="57"/>
      <c r="G38" s="49" t="str">
        <f t="shared" si="4"/>
        <v/>
      </c>
      <c r="H38" s="49" t="str">
        <f t="shared" si="4"/>
        <v/>
      </c>
      <c r="I38" s="49" t="str">
        <f t="shared" si="4"/>
        <v/>
      </c>
      <c r="J38" s="58" t="str">
        <f t="shared" si="5"/>
        <v/>
      </c>
      <c r="K38" s="59" t="str">
        <f t="shared" si="5"/>
        <v/>
      </c>
      <c r="L38" s="60" t="str">
        <f t="shared" si="5"/>
        <v/>
      </c>
      <c r="M38" s="58" t="str">
        <f t="shared" si="6"/>
        <v/>
      </c>
      <c r="N38" s="59" t="str">
        <f t="shared" si="6"/>
        <v/>
      </c>
      <c r="O38" s="60" t="str">
        <f t="shared" si="6"/>
        <v/>
      </c>
      <c r="P38" s="49"/>
      <c r="Q38" s="49"/>
      <c r="R38" s="49"/>
    </row>
    <row r="39" spans="1:18" x14ac:dyDescent="0.4">
      <c r="A39" s="44">
        <v>31</v>
      </c>
      <c r="B39" s="53"/>
      <c r="C39" s="54"/>
      <c r="D39" s="55"/>
      <c r="E39" s="56"/>
      <c r="F39" s="57"/>
      <c r="G39" s="49" t="str">
        <f t="shared" si="4"/>
        <v/>
      </c>
      <c r="H39" s="49" t="str">
        <f t="shared" si="4"/>
        <v/>
      </c>
      <c r="I39" s="49" t="str">
        <f t="shared" si="4"/>
        <v/>
      </c>
      <c r="J39" s="58" t="str">
        <f t="shared" si="5"/>
        <v/>
      </c>
      <c r="K39" s="59" t="str">
        <f t="shared" si="5"/>
        <v/>
      </c>
      <c r="L39" s="60" t="str">
        <f t="shared" si="5"/>
        <v/>
      </c>
      <c r="M39" s="58" t="str">
        <f t="shared" si="6"/>
        <v/>
      </c>
      <c r="N39" s="59" t="str">
        <f t="shared" si="6"/>
        <v/>
      </c>
      <c r="O39" s="60" t="str">
        <f t="shared" si="6"/>
        <v/>
      </c>
      <c r="P39" s="49"/>
      <c r="Q39" s="49"/>
      <c r="R39" s="49"/>
    </row>
    <row r="40" spans="1:18" x14ac:dyDescent="0.4">
      <c r="A40" s="44">
        <v>32</v>
      </c>
      <c r="B40" s="53"/>
      <c r="C40" s="54"/>
      <c r="D40" s="55"/>
      <c r="E40" s="56"/>
      <c r="F40" s="57"/>
      <c r="G40" s="49" t="str">
        <f t="shared" si="4"/>
        <v/>
      </c>
      <c r="H40" s="49" t="str">
        <f t="shared" si="4"/>
        <v/>
      </c>
      <c r="I40" s="49" t="str">
        <f t="shared" si="4"/>
        <v/>
      </c>
      <c r="J40" s="58" t="str">
        <f t="shared" si="5"/>
        <v/>
      </c>
      <c r="K40" s="59" t="str">
        <f t="shared" si="5"/>
        <v/>
      </c>
      <c r="L40" s="60" t="str">
        <f t="shared" si="5"/>
        <v/>
      </c>
      <c r="M40" s="58" t="str">
        <f t="shared" si="6"/>
        <v/>
      </c>
      <c r="N40" s="59" t="str">
        <f t="shared" si="6"/>
        <v/>
      </c>
      <c r="O40" s="60" t="str">
        <f t="shared" si="6"/>
        <v/>
      </c>
      <c r="P40" s="49"/>
      <c r="Q40" s="49"/>
      <c r="R40" s="49"/>
    </row>
    <row r="41" spans="1:18" x14ac:dyDescent="0.4">
      <c r="A41" s="44">
        <v>33</v>
      </c>
      <c r="B41" s="53"/>
      <c r="C41" s="54"/>
      <c r="D41" s="55"/>
      <c r="E41" s="56"/>
      <c r="F41" s="61"/>
      <c r="G41" s="49" t="str">
        <f t="shared" si="4"/>
        <v/>
      </c>
      <c r="H41" s="49" t="str">
        <f t="shared" si="4"/>
        <v/>
      </c>
      <c r="I41" s="49" t="str">
        <f t="shared" si="4"/>
        <v/>
      </c>
      <c r="J41" s="58" t="str">
        <f t="shared" si="5"/>
        <v/>
      </c>
      <c r="K41" s="59" t="str">
        <f t="shared" si="5"/>
        <v/>
      </c>
      <c r="L41" s="60" t="str">
        <f t="shared" si="5"/>
        <v/>
      </c>
      <c r="M41" s="58" t="str">
        <f t="shared" si="6"/>
        <v/>
      </c>
      <c r="N41" s="59" t="str">
        <f t="shared" si="6"/>
        <v/>
      </c>
      <c r="O41" s="60" t="str">
        <f t="shared" si="6"/>
        <v/>
      </c>
      <c r="P41" s="49"/>
      <c r="Q41" s="49"/>
      <c r="R41" s="49"/>
    </row>
    <row r="42" spans="1:18" x14ac:dyDescent="0.4">
      <c r="A42" s="44">
        <v>34</v>
      </c>
      <c r="B42" s="53"/>
      <c r="C42" s="54"/>
      <c r="D42" s="55"/>
      <c r="E42" s="56"/>
      <c r="F42" s="61"/>
      <c r="G42" s="49" t="str">
        <f t="shared" ref="G42:I57" si="7">IF(D42="","",G41+M42)</f>
        <v/>
      </c>
      <c r="H42" s="49" t="str">
        <f t="shared" si="7"/>
        <v/>
      </c>
      <c r="I42" s="49" t="str">
        <f t="shared" si="7"/>
        <v/>
      </c>
      <c r="J42" s="58" t="str">
        <f t="shared" si="5"/>
        <v/>
      </c>
      <c r="K42" s="59" t="str">
        <f t="shared" si="5"/>
        <v/>
      </c>
      <c r="L42" s="60" t="str">
        <f t="shared" si="5"/>
        <v/>
      </c>
      <c r="M42" s="58" t="str">
        <f>IF(D42="","",J42*D42)</f>
        <v/>
      </c>
      <c r="N42" s="59" t="str">
        <f t="shared" si="6"/>
        <v/>
      </c>
      <c r="O42" s="60" t="str">
        <f t="shared" si="6"/>
        <v/>
      </c>
      <c r="P42" s="49"/>
      <c r="Q42" s="49"/>
      <c r="R42" s="49"/>
    </row>
    <row r="43" spans="1:18" x14ac:dyDescent="0.4">
      <c r="A43" s="22">
        <v>35</v>
      </c>
      <c r="B43" s="53"/>
      <c r="C43" s="54"/>
      <c r="D43" s="55"/>
      <c r="E43" s="56"/>
      <c r="F43" s="57"/>
      <c r="G43" s="49" t="str">
        <f>IF(D43="","",G42+M43)</f>
        <v/>
      </c>
      <c r="H43" s="49" t="str">
        <f t="shared" si="7"/>
        <v/>
      </c>
      <c r="I43" s="49" t="str">
        <f t="shared" si="7"/>
        <v/>
      </c>
      <c r="J43" s="58" t="str">
        <f t="shared" si="5"/>
        <v/>
      </c>
      <c r="K43" s="59" t="str">
        <f t="shared" si="5"/>
        <v/>
      </c>
      <c r="L43" s="60" t="str">
        <f t="shared" si="5"/>
        <v/>
      </c>
      <c r="M43" s="58" t="str">
        <f t="shared" si="6"/>
        <v/>
      </c>
      <c r="N43" s="59" t="str">
        <f t="shared" si="6"/>
        <v/>
      </c>
      <c r="O43" s="60" t="str">
        <f t="shared" si="6"/>
        <v/>
      </c>
    </row>
    <row r="44" spans="1:18" x14ac:dyDescent="0.4">
      <c r="A44" s="44">
        <v>36</v>
      </c>
      <c r="B44" s="53"/>
      <c r="C44" s="54"/>
      <c r="D44" s="55"/>
      <c r="E44" s="56"/>
      <c r="F44" s="57"/>
      <c r="G44" s="49" t="str">
        <f t="shared" ref="G44:I58" si="8">IF(D44="","",G43+M44)</f>
        <v/>
      </c>
      <c r="H44" s="49" t="str">
        <f t="shared" si="7"/>
        <v/>
      </c>
      <c r="I44" s="49" t="str">
        <f t="shared" si="7"/>
        <v/>
      </c>
      <c r="J44" s="58" t="str">
        <f>IF(G43="","",G43*0.03)</f>
        <v/>
      </c>
      <c r="K44" s="59" t="str">
        <f t="shared" si="5"/>
        <v/>
      </c>
      <c r="L44" s="60" t="str">
        <f t="shared" si="5"/>
        <v/>
      </c>
      <c r="M44" s="58" t="str">
        <f>IF(D44="","",J44*D44)</f>
        <v/>
      </c>
      <c r="N44" s="59" t="str">
        <f t="shared" si="6"/>
        <v/>
      </c>
      <c r="O44" s="60" t="str">
        <f t="shared" si="6"/>
        <v/>
      </c>
    </row>
    <row r="45" spans="1:18" x14ac:dyDescent="0.4">
      <c r="A45" s="44">
        <v>37</v>
      </c>
      <c r="B45" s="53"/>
      <c r="C45" s="54"/>
      <c r="D45" s="55"/>
      <c r="E45" s="56"/>
      <c r="F45" s="57"/>
      <c r="G45" s="49" t="str">
        <f t="shared" si="8"/>
        <v/>
      </c>
      <c r="H45" s="49" t="str">
        <f t="shared" si="7"/>
        <v/>
      </c>
      <c r="I45" s="49" t="str">
        <f t="shared" si="7"/>
        <v/>
      </c>
      <c r="J45" s="58" t="str">
        <f t="shared" si="5"/>
        <v/>
      </c>
      <c r="K45" s="59" t="str">
        <f t="shared" si="5"/>
        <v/>
      </c>
      <c r="L45" s="60" t="str">
        <f t="shared" si="5"/>
        <v/>
      </c>
      <c r="M45" s="58" t="str">
        <f t="shared" si="6"/>
        <v/>
      </c>
      <c r="N45" s="59" t="str">
        <f t="shared" si="6"/>
        <v/>
      </c>
      <c r="O45" s="60" t="str">
        <f t="shared" si="6"/>
        <v/>
      </c>
    </row>
    <row r="46" spans="1:18" x14ac:dyDescent="0.4">
      <c r="A46" s="44">
        <v>38</v>
      </c>
      <c r="B46" s="53"/>
      <c r="C46" s="54"/>
      <c r="D46" s="55"/>
      <c r="E46" s="56"/>
      <c r="F46" s="57"/>
      <c r="G46" s="49" t="str">
        <f t="shared" si="8"/>
        <v/>
      </c>
      <c r="H46" s="49" t="str">
        <f t="shared" si="7"/>
        <v/>
      </c>
      <c r="I46" s="49" t="str">
        <f t="shared" si="7"/>
        <v/>
      </c>
      <c r="J46" s="58" t="str">
        <f t="shared" si="5"/>
        <v/>
      </c>
      <c r="K46" s="59" t="str">
        <f t="shared" si="5"/>
        <v/>
      </c>
      <c r="L46" s="60" t="str">
        <f t="shared" si="5"/>
        <v/>
      </c>
      <c r="M46" s="58" t="str">
        <f t="shared" si="6"/>
        <v/>
      </c>
      <c r="N46" s="59" t="str">
        <f t="shared" si="6"/>
        <v/>
      </c>
      <c r="O46" s="60" t="str">
        <f t="shared" si="6"/>
        <v/>
      </c>
    </row>
    <row r="47" spans="1:18" x14ac:dyDescent="0.4">
      <c r="A47" s="44">
        <v>39</v>
      </c>
      <c r="B47" s="53"/>
      <c r="C47" s="54"/>
      <c r="D47" s="55"/>
      <c r="E47" s="56"/>
      <c r="F47" s="57"/>
      <c r="G47" s="49" t="str">
        <f t="shared" si="8"/>
        <v/>
      </c>
      <c r="H47" s="49" t="str">
        <f t="shared" si="7"/>
        <v/>
      </c>
      <c r="I47" s="49" t="str">
        <f t="shared" si="7"/>
        <v/>
      </c>
      <c r="J47" s="58" t="str">
        <f t="shared" si="5"/>
        <v/>
      </c>
      <c r="K47" s="59" t="str">
        <f t="shared" si="5"/>
        <v/>
      </c>
      <c r="L47" s="60" t="str">
        <f t="shared" si="5"/>
        <v/>
      </c>
      <c r="M47" s="58" t="str">
        <f t="shared" si="6"/>
        <v/>
      </c>
      <c r="N47" s="59" t="str">
        <f t="shared" si="6"/>
        <v/>
      </c>
      <c r="O47" s="60" t="str">
        <f t="shared" si="6"/>
        <v/>
      </c>
    </row>
    <row r="48" spans="1:18" x14ac:dyDescent="0.4">
      <c r="A48" s="44">
        <v>40</v>
      </c>
      <c r="B48" s="53"/>
      <c r="C48" s="54"/>
      <c r="D48" s="55"/>
      <c r="E48" s="56"/>
      <c r="F48" s="57"/>
      <c r="G48" s="49" t="str">
        <f t="shared" si="8"/>
        <v/>
      </c>
      <c r="H48" s="49" t="str">
        <f t="shared" si="7"/>
        <v/>
      </c>
      <c r="I48" s="49" t="str">
        <f t="shared" si="7"/>
        <v/>
      </c>
      <c r="J48" s="58" t="str">
        <f t="shared" si="5"/>
        <v/>
      </c>
      <c r="K48" s="59" t="str">
        <f t="shared" si="5"/>
        <v/>
      </c>
      <c r="L48" s="60" t="str">
        <f t="shared" si="5"/>
        <v/>
      </c>
      <c r="M48" s="58" t="str">
        <f t="shared" si="6"/>
        <v/>
      </c>
      <c r="N48" s="59" t="str">
        <f t="shared" si="6"/>
        <v/>
      </c>
      <c r="O48" s="60" t="str">
        <f t="shared" si="6"/>
        <v/>
      </c>
    </row>
    <row r="49" spans="1:15" x14ac:dyDescent="0.4">
      <c r="A49" s="44">
        <v>41</v>
      </c>
      <c r="B49" s="53"/>
      <c r="C49" s="54"/>
      <c r="D49" s="55"/>
      <c r="E49" s="56"/>
      <c r="F49" s="57"/>
      <c r="G49" s="49" t="str">
        <f t="shared" si="8"/>
        <v/>
      </c>
      <c r="H49" s="49" t="str">
        <f t="shared" si="7"/>
        <v/>
      </c>
      <c r="I49" s="49" t="str">
        <f t="shared" si="7"/>
        <v/>
      </c>
      <c r="J49" s="58" t="str">
        <f t="shared" si="5"/>
        <v/>
      </c>
      <c r="K49" s="59" t="str">
        <f t="shared" si="5"/>
        <v/>
      </c>
      <c r="L49" s="60" t="str">
        <f t="shared" si="5"/>
        <v/>
      </c>
      <c r="M49" s="58" t="str">
        <f t="shared" si="6"/>
        <v/>
      </c>
      <c r="N49" s="59" t="str">
        <f t="shared" si="6"/>
        <v/>
      </c>
      <c r="O49" s="60" t="str">
        <f t="shared" si="6"/>
        <v/>
      </c>
    </row>
    <row r="50" spans="1:15" x14ac:dyDescent="0.4">
      <c r="A50" s="44">
        <v>42</v>
      </c>
      <c r="B50" s="53"/>
      <c r="C50" s="54"/>
      <c r="D50" s="55"/>
      <c r="E50" s="56"/>
      <c r="F50" s="57"/>
      <c r="G50" s="49" t="str">
        <f t="shared" si="8"/>
        <v/>
      </c>
      <c r="H50" s="49" t="str">
        <f t="shared" si="7"/>
        <v/>
      </c>
      <c r="I50" s="49" t="str">
        <f t="shared" si="7"/>
        <v/>
      </c>
      <c r="J50" s="58" t="str">
        <f t="shared" si="5"/>
        <v/>
      </c>
      <c r="K50" s="59" t="str">
        <f t="shared" si="5"/>
        <v/>
      </c>
      <c r="L50" s="60" t="str">
        <f t="shared" si="5"/>
        <v/>
      </c>
      <c r="M50" s="58" t="str">
        <f t="shared" si="6"/>
        <v/>
      </c>
      <c r="N50" s="59" t="str">
        <f t="shared" si="6"/>
        <v/>
      </c>
      <c r="O50" s="60" t="str">
        <f t="shared" si="6"/>
        <v/>
      </c>
    </row>
    <row r="51" spans="1:15" x14ac:dyDescent="0.4">
      <c r="A51" s="44">
        <v>43</v>
      </c>
      <c r="B51" s="53"/>
      <c r="C51" s="54"/>
      <c r="D51" s="55"/>
      <c r="E51" s="56"/>
      <c r="F51" s="61"/>
      <c r="G51" s="49" t="str">
        <f t="shared" si="8"/>
        <v/>
      </c>
      <c r="H51" s="49" t="str">
        <f t="shared" si="7"/>
        <v/>
      </c>
      <c r="I51" s="49" t="str">
        <f t="shared" si="7"/>
        <v/>
      </c>
      <c r="J51" s="58" t="str">
        <f t="shared" si="5"/>
        <v/>
      </c>
      <c r="K51" s="59" t="str">
        <f t="shared" si="5"/>
        <v/>
      </c>
      <c r="L51" s="60" t="str">
        <f t="shared" si="5"/>
        <v/>
      </c>
      <c r="M51" s="58" t="str">
        <f t="shared" si="6"/>
        <v/>
      </c>
      <c r="N51" s="59" t="str">
        <f t="shared" si="6"/>
        <v/>
      </c>
      <c r="O51" s="60" t="str">
        <f t="shared" si="6"/>
        <v/>
      </c>
    </row>
    <row r="52" spans="1:15" x14ac:dyDescent="0.4">
      <c r="A52" s="44">
        <v>44</v>
      </c>
      <c r="B52" s="53"/>
      <c r="C52" s="54"/>
      <c r="D52" s="55"/>
      <c r="E52" s="56"/>
      <c r="F52" s="57"/>
      <c r="G52" s="49" t="str">
        <f t="shared" si="8"/>
        <v/>
      </c>
      <c r="H52" s="49" t="str">
        <f t="shared" si="7"/>
        <v/>
      </c>
      <c r="I52" s="49" t="str">
        <f t="shared" si="7"/>
        <v/>
      </c>
      <c r="J52" s="58" t="str">
        <f t="shared" si="5"/>
        <v/>
      </c>
      <c r="K52" s="59" t="str">
        <f t="shared" si="5"/>
        <v/>
      </c>
      <c r="L52" s="60" t="str">
        <f t="shared" si="5"/>
        <v/>
      </c>
      <c r="M52" s="58" t="str">
        <f t="shared" si="6"/>
        <v/>
      </c>
      <c r="N52" s="59" t="str">
        <f t="shared" si="6"/>
        <v/>
      </c>
      <c r="O52" s="60" t="str">
        <f t="shared" si="6"/>
        <v/>
      </c>
    </row>
    <row r="53" spans="1:15" x14ac:dyDescent="0.4">
      <c r="A53" s="44">
        <v>45</v>
      </c>
      <c r="B53" s="53"/>
      <c r="C53" s="54"/>
      <c r="D53" s="55"/>
      <c r="E53" s="56"/>
      <c r="F53" s="57"/>
      <c r="G53" s="49" t="str">
        <f t="shared" si="8"/>
        <v/>
      </c>
      <c r="H53" s="49" t="str">
        <f t="shared" si="7"/>
        <v/>
      </c>
      <c r="I53" s="49" t="str">
        <f t="shared" si="7"/>
        <v/>
      </c>
      <c r="J53" s="58" t="str">
        <f t="shared" si="5"/>
        <v/>
      </c>
      <c r="K53" s="59" t="str">
        <f t="shared" si="5"/>
        <v/>
      </c>
      <c r="L53" s="60" t="str">
        <f t="shared" si="5"/>
        <v/>
      </c>
      <c r="M53" s="58" t="str">
        <f t="shared" si="6"/>
        <v/>
      </c>
      <c r="N53" s="59" t="str">
        <f t="shared" si="6"/>
        <v/>
      </c>
      <c r="O53" s="60" t="str">
        <f t="shared" si="6"/>
        <v/>
      </c>
    </row>
    <row r="54" spans="1:15" x14ac:dyDescent="0.4">
      <c r="A54" s="44">
        <v>46</v>
      </c>
      <c r="B54" s="53"/>
      <c r="C54" s="54"/>
      <c r="D54" s="55"/>
      <c r="E54" s="56"/>
      <c r="F54" s="57"/>
      <c r="G54" s="49" t="str">
        <f t="shared" si="8"/>
        <v/>
      </c>
      <c r="H54" s="49" t="str">
        <f t="shared" si="7"/>
        <v/>
      </c>
      <c r="I54" s="49" t="str">
        <f t="shared" si="7"/>
        <v/>
      </c>
      <c r="J54" s="58" t="str">
        <f t="shared" si="5"/>
        <v/>
      </c>
      <c r="K54" s="59" t="str">
        <f t="shared" si="5"/>
        <v/>
      </c>
      <c r="L54" s="60" t="str">
        <f t="shared" si="5"/>
        <v/>
      </c>
      <c r="M54" s="58" t="str">
        <f t="shared" si="6"/>
        <v/>
      </c>
      <c r="N54" s="59" t="str">
        <f t="shared" si="6"/>
        <v/>
      </c>
      <c r="O54" s="60" t="str">
        <f t="shared" si="6"/>
        <v/>
      </c>
    </row>
    <row r="55" spans="1:15" x14ac:dyDescent="0.4">
      <c r="A55" s="44">
        <v>47</v>
      </c>
      <c r="B55" s="53"/>
      <c r="C55" s="54"/>
      <c r="D55" s="55"/>
      <c r="E55" s="56"/>
      <c r="F55" s="57"/>
      <c r="G55" s="49" t="str">
        <f t="shared" si="8"/>
        <v/>
      </c>
      <c r="H55" s="49" t="str">
        <f t="shared" si="7"/>
        <v/>
      </c>
      <c r="I55" s="49" t="str">
        <f t="shared" si="7"/>
        <v/>
      </c>
      <c r="J55" s="58" t="str">
        <f t="shared" si="5"/>
        <v/>
      </c>
      <c r="K55" s="59" t="str">
        <f t="shared" si="5"/>
        <v/>
      </c>
      <c r="L55" s="60" t="str">
        <f t="shared" si="5"/>
        <v/>
      </c>
      <c r="M55" s="58" t="str">
        <f t="shared" si="6"/>
        <v/>
      </c>
      <c r="N55" s="59" t="str">
        <f t="shared" si="6"/>
        <v/>
      </c>
      <c r="O55" s="60" t="str">
        <f t="shared" si="6"/>
        <v/>
      </c>
    </row>
    <row r="56" spans="1:15" x14ac:dyDescent="0.4">
      <c r="A56" s="44">
        <v>48</v>
      </c>
      <c r="B56" s="53"/>
      <c r="C56" s="54"/>
      <c r="D56" s="55"/>
      <c r="E56" s="56"/>
      <c r="F56" s="57"/>
      <c r="G56" s="49" t="str">
        <f t="shared" si="8"/>
        <v/>
      </c>
      <c r="H56" s="49" t="str">
        <f t="shared" si="7"/>
        <v/>
      </c>
      <c r="I56" s="49" t="str">
        <f t="shared" si="7"/>
        <v/>
      </c>
      <c r="J56" s="58" t="str">
        <f t="shared" si="5"/>
        <v/>
      </c>
      <c r="K56" s="59" t="str">
        <f t="shared" si="5"/>
        <v/>
      </c>
      <c r="L56" s="60" t="str">
        <f t="shared" si="5"/>
        <v/>
      </c>
      <c r="M56" s="58" t="str">
        <f t="shared" si="6"/>
        <v/>
      </c>
      <c r="N56" s="59" t="str">
        <f t="shared" si="6"/>
        <v/>
      </c>
      <c r="O56" s="60" t="str">
        <f t="shared" si="6"/>
        <v/>
      </c>
    </row>
    <row r="57" spans="1:15" x14ac:dyDescent="0.4">
      <c r="A57" s="44">
        <v>49</v>
      </c>
      <c r="B57" s="53"/>
      <c r="C57" s="54"/>
      <c r="D57" s="55"/>
      <c r="E57" s="56"/>
      <c r="F57" s="57"/>
      <c r="G57" s="49" t="str">
        <f t="shared" si="8"/>
        <v/>
      </c>
      <c r="H57" s="49" t="str">
        <f t="shared" si="7"/>
        <v/>
      </c>
      <c r="I57" s="49" t="str">
        <f t="shared" si="7"/>
        <v/>
      </c>
      <c r="J57" s="58" t="str">
        <f t="shared" si="5"/>
        <v/>
      </c>
      <c r="K57" s="59" t="str">
        <f t="shared" si="5"/>
        <v/>
      </c>
      <c r="L57" s="60" t="str">
        <f t="shared" si="5"/>
        <v/>
      </c>
      <c r="M57" s="58" t="str">
        <f t="shared" si="6"/>
        <v/>
      </c>
      <c r="N57" s="59" t="str">
        <f t="shared" si="6"/>
        <v/>
      </c>
      <c r="O57" s="60" t="str">
        <f t="shared" si="6"/>
        <v/>
      </c>
    </row>
    <row r="58" spans="1:15" ht="16.5" thickBot="1" x14ac:dyDescent="0.45">
      <c r="A58" s="44">
        <v>50</v>
      </c>
      <c r="B58" s="62"/>
      <c r="C58" s="63"/>
      <c r="D58" s="64"/>
      <c r="E58" s="65"/>
      <c r="F58" s="66"/>
      <c r="G58" s="49" t="str">
        <f t="shared" si="8"/>
        <v/>
      </c>
      <c r="H58" s="49" t="str">
        <f t="shared" si="8"/>
        <v/>
      </c>
      <c r="I58" s="49" t="str">
        <f t="shared" si="8"/>
        <v/>
      </c>
      <c r="J58" s="58" t="str">
        <f t="shared" si="5"/>
        <v/>
      </c>
      <c r="K58" s="59" t="str">
        <f t="shared" si="5"/>
        <v/>
      </c>
      <c r="L58" s="60" t="str">
        <f t="shared" si="5"/>
        <v/>
      </c>
      <c r="M58" s="58" t="str">
        <f t="shared" si="6"/>
        <v/>
      </c>
      <c r="N58" s="59" t="str">
        <f t="shared" si="6"/>
        <v/>
      </c>
      <c r="O58" s="60" t="str">
        <f t="shared" si="6"/>
        <v/>
      </c>
    </row>
    <row r="59" spans="1:15" ht="16.5" thickBot="1" x14ac:dyDescent="0.45">
      <c r="A59" s="44"/>
      <c r="B59" s="99" t="s">
        <v>5</v>
      </c>
      <c r="C59" s="100"/>
      <c r="D59" s="20">
        <f>COUNTIF(D9:D58,1.27)</f>
        <v>4</v>
      </c>
      <c r="E59" s="20">
        <f>COUNTIF(E9:E58,1.5)</f>
        <v>4</v>
      </c>
      <c r="F59" s="67">
        <f>COUNTIF(F9:F58,2)</f>
        <v>4</v>
      </c>
      <c r="G59" s="41">
        <f>M59+G8</f>
        <v>96735.787118256761</v>
      </c>
      <c r="H59" s="42">
        <f>N59+H8</f>
        <v>99333.460967773164</v>
      </c>
      <c r="I59" s="43">
        <f>O59+I8</f>
        <v>105160.79645478689</v>
      </c>
      <c r="J59" s="68" t="s">
        <v>30</v>
      </c>
      <c r="K59" s="89">
        <f>B58-B9</f>
        <v>-45616</v>
      </c>
      <c r="L59" s="69" t="s">
        <v>31</v>
      </c>
      <c r="M59" s="70">
        <f>SUM(M9:M58)</f>
        <v>-3264.2128817432454</v>
      </c>
      <c r="N59" s="71">
        <f>SUM(N9:N58)</f>
        <v>-666.53903222683039</v>
      </c>
      <c r="O59" s="72">
        <f>SUM(O9:O58)</f>
        <v>5160.7964547868905</v>
      </c>
    </row>
    <row r="60" spans="1:15" ht="16.5" thickBot="1" x14ac:dyDescent="0.45">
      <c r="A60" s="44"/>
      <c r="B60" s="93" t="s">
        <v>6</v>
      </c>
      <c r="C60" s="94"/>
      <c r="D60" s="20">
        <f>COUNTIF(D9:D58,-1)</f>
        <v>6</v>
      </c>
      <c r="E60" s="20">
        <f>COUNTIF(E9:E58,-1)</f>
        <v>6</v>
      </c>
      <c r="F60" s="67">
        <f>COUNTIF(F9:F58,-1)</f>
        <v>6</v>
      </c>
      <c r="G60" s="91" t="s">
        <v>29</v>
      </c>
      <c r="H60" s="92"/>
      <c r="I60" s="98"/>
      <c r="J60" s="91" t="s">
        <v>32</v>
      </c>
      <c r="K60" s="92"/>
      <c r="L60" s="98"/>
      <c r="M60" s="44"/>
      <c r="O60" s="73"/>
    </row>
    <row r="61" spans="1:15" ht="16.5" thickBot="1" x14ac:dyDescent="0.45">
      <c r="A61" s="44"/>
      <c r="B61" s="93" t="s">
        <v>33</v>
      </c>
      <c r="C61" s="94"/>
      <c r="D61" s="20">
        <f>COUNTIF(D9:D58,0)</f>
        <v>3</v>
      </c>
      <c r="E61" s="20">
        <f>COUNTIF(E9:E58,0)</f>
        <v>3</v>
      </c>
      <c r="F61" s="20">
        <f>COUNTIF(F9:F58,0)</f>
        <v>3</v>
      </c>
      <c r="G61" s="74">
        <f>G59/G8</f>
        <v>0.96735787118256766</v>
      </c>
      <c r="H61" s="75">
        <f t="shared" ref="H61" si="9">H59/H8</f>
        <v>0.99333460967773168</v>
      </c>
      <c r="I61" s="76">
        <f>I59/I8</f>
        <v>1.0516079645478689</v>
      </c>
      <c r="J61" s="77">
        <f>(G61-100%)*30/K59</f>
        <v>2.1467552273828702E-5</v>
      </c>
      <c r="K61" s="77">
        <f>(H61-100%)*30/K59</f>
        <v>4.3835871112778304E-6</v>
      </c>
      <c r="L61" s="78">
        <f>(I61-100%)*30/K59</f>
        <v>-3.3940699237900427E-5</v>
      </c>
      <c r="M61" s="79"/>
      <c r="N61" s="80"/>
      <c r="O61" s="81"/>
    </row>
    <row r="62" spans="1:15" ht="16.5" thickBot="1" x14ac:dyDescent="0.45">
      <c r="B62" s="91" t="s">
        <v>4</v>
      </c>
      <c r="C62" s="92"/>
      <c r="D62" s="82">
        <f t="shared" ref="D62:E62" si="10">D59/(D59+D60+D61)</f>
        <v>0.30769230769230771</v>
      </c>
      <c r="E62" s="83">
        <f t="shared" si="10"/>
        <v>0.30769230769230771</v>
      </c>
      <c r="F62" s="84">
        <f>F59/(F59+F60+F61)</f>
        <v>0.30769230769230771</v>
      </c>
    </row>
    <row r="64" spans="1:15" x14ac:dyDescent="0.4">
      <c r="D64" s="85"/>
      <c r="E64" s="85"/>
      <c r="F64" s="85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E1F0B-5207-4ABA-9A43-CA79F4D3D6DB}">
  <dimension ref="A1:V25"/>
  <sheetViews>
    <sheetView workbookViewId="0">
      <selection activeCell="Q29" sqref="Q29"/>
    </sheetView>
  </sheetViews>
  <sheetFormatPr defaultRowHeight="16.5" x14ac:dyDescent="0.4"/>
  <cols>
    <col min="1" max="1" width="4.25" style="11" bestFit="1" customWidth="1"/>
    <col min="2" max="2" width="9.125" style="13" bestFit="1" customWidth="1"/>
    <col min="3" max="3" width="21" style="13" bestFit="1" customWidth="1"/>
    <col min="4" max="4" width="13.75" style="19" bestFit="1" customWidth="1"/>
    <col min="5" max="5" width="12.5" style="19" customWidth="1"/>
    <col min="6" max="6" width="2" style="17" hidden="1" customWidth="1"/>
    <col min="7" max="7" width="2" style="11" hidden="1" customWidth="1"/>
    <col min="8" max="8" width="2" style="17" hidden="1" customWidth="1"/>
    <col min="9" max="9" width="11.875" style="17" bestFit="1" customWidth="1"/>
    <col min="10" max="11" width="13.75" style="19" bestFit="1" customWidth="1"/>
    <col min="12" max="12" width="10.875" style="17" bestFit="1" customWidth="1"/>
    <col min="13" max="13" width="10.875" style="12" customWidth="1"/>
    <col min="14" max="14" width="11.875" style="17" bestFit="1" customWidth="1"/>
    <col min="15" max="15" width="9.25" style="14" bestFit="1" customWidth="1"/>
    <col min="16" max="16" width="10.625" style="14" bestFit="1" customWidth="1"/>
    <col min="17" max="17" width="14.5" style="17" customWidth="1"/>
    <col min="18" max="19" width="13.75" style="17" bestFit="1" customWidth="1"/>
    <col min="20" max="20" width="9.25" style="11" bestFit="1" customWidth="1"/>
    <col min="21" max="21" width="9" style="13"/>
    <col min="22" max="22" width="5.875" style="13" customWidth="1"/>
    <col min="23" max="16384" width="9" style="13"/>
  </cols>
  <sheetData>
    <row r="1" spans="1:22" s="11" customFormat="1" x14ac:dyDescent="0.4">
      <c r="B1" s="13"/>
      <c r="D1" s="18"/>
      <c r="E1" s="18"/>
      <c r="F1" s="12"/>
      <c r="G1" s="11" t="s">
        <v>45</v>
      </c>
      <c r="H1" s="12"/>
      <c r="I1" s="12"/>
      <c r="J1" s="18"/>
      <c r="K1" s="18"/>
      <c r="L1" s="101" t="s">
        <v>40</v>
      </c>
      <c r="M1" s="101"/>
      <c r="N1" s="101"/>
      <c r="O1" s="14" t="s">
        <v>46</v>
      </c>
      <c r="P1" s="14" t="s">
        <v>51</v>
      </c>
      <c r="Q1" s="12" t="s">
        <v>65</v>
      </c>
      <c r="R1" s="12"/>
      <c r="S1" s="12"/>
      <c r="T1" s="11" t="s">
        <v>55</v>
      </c>
      <c r="U1" s="11" t="s">
        <v>56</v>
      </c>
    </row>
    <row r="2" spans="1:22" s="11" customFormat="1" x14ac:dyDescent="0.4">
      <c r="A2" s="11" t="s">
        <v>57</v>
      </c>
      <c r="B2" s="13" t="s">
        <v>50</v>
      </c>
      <c r="C2" s="11" t="s">
        <v>58</v>
      </c>
      <c r="D2" s="18" t="s">
        <v>34</v>
      </c>
      <c r="E2" s="18" t="s">
        <v>35</v>
      </c>
      <c r="F2" s="12" t="s">
        <v>42</v>
      </c>
      <c r="G2" s="11" t="s">
        <v>37</v>
      </c>
      <c r="H2" s="12" t="s">
        <v>36</v>
      </c>
      <c r="I2" s="12" t="s">
        <v>67</v>
      </c>
      <c r="J2" s="18" t="s">
        <v>38</v>
      </c>
      <c r="K2" s="18" t="s">
        <v>39</v>
      </c>
      <c r="L2" s="12" t="s">
        <v>38</v>
      </c>
      <c r="M2" s="12" t="s">
        <v>52</v>
      </c>
      <c r="N2" s="12" t="s">
        <v>39</v>
      </c>
      <c r="O2" s="14" t="s">
        <v>47</v>
      </c>
      <c r="P2" s="14" t="s">
        <v>53</v>
      </c>
      <c r="Q2" s="12" t="s">
        <v>41</v>
      </c>
      <c r="R2" s="12" t="s">
        <v>43</v>
      </c>
      <c r="S2" s="12" t="s">
        <v>44</v>
      </c>
      <c r="T2" s="11" t="s">
        <v>48</v>
      </c>
      <c r="U2" s="11" t="s">
        <v>48</v>
      </c>
      <c r="V2" s="88" t="s">
        <v>66</v>
      </c>
    </row>
    <row r="3" spans="1:22" x14ac:dyDescent="0.4">
      <c r="A3" s="11">
        <v>1</v>
      </c>
      <c r="B3" s="16">
        <v>57832</v>
      </c>
      <c r="C3" s="15">
        <v>45616</v>
      </c>
      <c r="D3" s="19">
        <v>163.81700000000001</v>
      </c>
      <c r="E3" s="19">
        <v>163.87200000000001</v>
      </c>
      <c r="F3" s="17">
        <f t="shared" ref="F3:F25" si="0">+E3-D3</f>
        <v>5.5000000000006821E-2</v>
      </c>
      <c r="G3" s="11">
        <f t="shared" ref="G3:G25" si="1">IF(F3&gt;=0,1,2)</f>
        <v>1</v>
      </c>
      <c r="H3" s="17">
        <f t="shared" ref="H3:H25" si="2">AVERAGE(D3:E3)</f>
        <v>163.84450000000001</v>
      </c>
      <c r="I3" s="17">
        <f>ABS(E3-D3)</f>
        <v>5.5000000000006821E-2</v>
      </c>
      <c r="J3" s="19">
        <v>164.756</v>
      </c>
      <c r="K3" s="19">
        <v>163.16</v>
      </c>
      <c r="L3" s="17">
        <f t="shared" ref="L3:L25" si="3">+J3-$H3</f>
        <v>0.91149999999998954</v>
      </c>
      <c r="M3" s="12" t="str">
        <f>IF(L3-N3&gt;0,"上","下")</f>
        <v>上</v>
      </c>
      <c r="N3" s="17">
        <f>ABS(K3-$H3)</f>
        <v>0.6845000000000141</v>
      </c>
      <c r="O3" s="14">
        <v>2</v>
      </c>
      <c r="P3" s="14" t="s">
        <v>54</v>
      </c>
      <c r="Q3" s="17">
        <f>(J3-K3)/ABS(D3-E3)</f>
        <v>29.018181818178284</v>
      </c>
      <c r="R3" s="17">
        <v>164.00399999999999</v>
      </c>
      <c r="S3" s="17">
        <v>164.76400000000001</v>
      </c>
      <c r="T3" s="11">
        <v>1</v>
      </c>
      <c r="U3" s="11"/>
      <c r="V3" s="11"/>
    </row>
    <row r="4" spans="1:22" x14ac:dyDescent="0.4">
      <c r="A4" s="11">
        <v>2</v>
      </c>
      <c r="B4" s="16">
        <v>58432</v>
      </c>
      <c r="C4" s="15">
        <v>45428</v>
      </c>
      <c r="D4" s="19">
        <v>168.47200000000001</v>
      </c>
      <c r="E4" s="19">
        <v>168.86600000000001</v>
      </c>
      <c r="F4" s="17">
        <f t="shared" si="0"/>
        <v>0.39400000000000546</v>
      </c>
      <c r="G4" s="11">
        <f t="shared" si="1"/>
        <v>1</v>
      </c>
      <c r="H4" s="17">
        <f t="shared" si="2"/>
        <v>168.66900000000001</v>
      </c>
      <c r="I4" s="17">
        <f t="shared" ref="I4:I25" si="4">ABS(E4-D4)</f>
        <v>0.39400000000000546</v>
      </c>
      <c r="J4" s="19">
        <v>168.90100000000001</v>
      </c>
      <c r="K4" s="19">
        <v>167.33099999999999</v>
      </c>
      <c r="L4" s="17">
        <f t="shared" si="3"/>
        <v>0.23199999999999932</v>
      </c>
      <c r="M4" s="12" t="str">
        <f t="shared" ref="M4:M25" si="5">IF(L4-N4&gt;0,"上","下")</f>
        <v>下</v>
      </c>
      <c r="N4" s="17">
        <f t="shared" ref="N4:N25" si="6">ABS(K4-$H4)</f>
        <v>1.3380000000000223</v>
      </c>
      <c r="O4" s="14">
        <v>1</v>
      </c>
      <c r="P4" s="14" t="s">
        <v>54</v>
      </c>
      <c r="Q4" s="17">
        <f t="shared" ref="Q4:Q25" si="7">(J4-K4)/ABS(D4-E4)</f>
        <v>3.9847715736040605</v>
      </c>
      <c r="R4" s="17">
        <v>167.453</v>
      </c>
      <c r="S4" s="17">
        <v>166.93299999999999</v>
      </c>
      <c r="T4" s="11">
        <v>1</v>
      </c>
      <c r="U4" s="11"/>
      <c r="V4" s="11"/>
    </row>
    <row r="5" spans="1:22" x14ac:dyDescent="0.4">
      <c r="A5" s="11">
        <v>3</v>
      </c>
      <c r="B5" s="16">
        <v>59137</v>
      </c>
      <c r="C5" s="15">
        <v>45401</v>
      </c>
      <c r="D5" s="19">
        <v>164.542</v>
      </c>
      <c r="E5" s="19">
        <v>164.792</v>
      </c>
      <c r="F5" s="17">
        <f t="shared" si="0"/>
        <v>0.25</v>
      </c>
      <c r="G5" s="11">
        <f t="shared" si="1"/>
        <v>1</v>
      </c>
      <c r="H5" s="17">
        <f t="shared" si="2"/>
        <v>164.667</v>
      </c>
      <c r="I5" s="17">
        <f t="shared" si="4"/>
        <v>0.25</v>
      </c>
      <c r="J5" s="19">
        <v>165.02199999999999</v>
      </c>
      <c r="K5" s="19">
        <v>163.02000000000001</v>
      </c>
      <c r="L5" s="17">
        <f t="shared" si="3"/>
        <v>0.35499999999998977</v>
      </c>
      <c r="M5" s="12" t="str">
        <f t="shared" si="5"/>
        <v>下</v>
      </c>
      <c r="N5" s="17">
        <f t="shared" si="6"/>
        <v>1.6469999999999914</v>
      </c>
      <c r="O5" s="14">
        <v>1</v>
      </c>
      <c r="P5" s="14" t="s">
        <v>54</v>
      </c>
      <c r="Q5" s="17">
        <f t="shared" si="7"/>
        <v>8.0079999999999245</v>
      </c>
      <c r="R5" s="17">
        <v>164.392</v>
      </c>
      <c r="S5" s="17">
        <v>164.059</v>
      </c>
      <c r="T5" s="11">
        <v>1</v>
      </c>
      <c r="U5" s="11">
        <v>1</v>
      </c>
      <c r="V5" s="11"/>
    </row>
    <row r="6" spans="1:22" x14ac:dyDescent="0.4">
      <c r="A6" s="11">
        <v>4</v>
      </c>
      <c r="B6" s="16">
        <v>59829</v>
      </c>
      <c r="C6" s="15">
        <v>45232</v>
      </c>
      <c r="D6" s="19">
        <v>159.45099999999999</v>
      </c>
      <c r="E6" s="19">
        <v>159.84399999999999</v>
      </c>
      <c r="F6" s="17">
        <f t="shared" si="0"/>
        <v>0.39300000000000068</v>
      </c>
      <c r="G6" s="11">
        <f t="shared" si="1"/>
        <v>1</v>
      </c>
      <c r="H6" s="17">
        <f t="shared" si="2"/>
        <v>159.64749999999998</v>
      </c>
      <c r="I6" s="17">
        <f t="shared" si="4"/>
        <v>0.39300000000000068</v>
      </c>
      <c r="J6" s="19">
        <v>160.07900000000001</v>
      </c>
      <c r="K6" s="19">
        <v>159.06800000000001</v>
      </c>
      <c r="L6" s="17">
        <f t="shared" si="3"/>
        <v>0.43150000000002819</v>
      </c>
      <c r="M6" s="12" t="str">
        <f t="shared" si="5"/>
        <v>下</v>
      </c>
      <c r="N6" s="17">
        <f t="shared" si="6"/>
        <v>0.57949999999996749</v>
      </c>
      <c r="O6" s="14">
        <v>1</v>
      </c>
      <c r="P6" s="14" t="s">
        <v>54</v>
      </c>
      <c r="Q6" s="90">
        <f t="shared" si="7"/>
        <v>2.5725190839694503</v>
      </c>
      <c r="R6" s="17">
        <v>159.096</v>
      </c>
      <c r="S6" s="17">
        <v>158.483</v>
      </c>
      <c r="T6" s="11">
        <v>1</v>
      </c>
      <c r="U6" s="11"/>
      <c r="V6" s="11"/>
    </row>
    <row r="7" spans="1:22" x14ac:dyDescent="0.4">
      <c r="A7" s="11">
        <v>5</v>
      </c>
      <c r="B7" s="16">
        <v>60132</v>
      </c>
      <c r="C7" s="15">
        <v>45195</v>
      </c>
      <c r="D7" s="19">
        <v>157.65199999999999</v>
      </c>
      <c r="E7" s="19">
        <v>157.60300000000001</v>
      </c>
      <c r="F7" s="17">
        <f t="shared" si="0"/>
        <v>-4.8999999999978172E-2</v>
      </c>
      <c r="G7" s="11">
        <f t="shared" si="1"/>
        <v>2</v>
      </c>
      <c r="H7" s="17">
        <f t="shared" si="2"/>
        <v>157.6275</v>
      </c>
      <c r="I7" s="17">
        <f t="shared" si="4"/>
        <v>4.8999999999978172E-2</v>
      </c>
      <c r="J7" s="19">
        <v>157.91800000000001</v>
      </c>
      <c r="K7" s="19">
        <v>157.316</v>
      </c>
      <c r="L7" s="17">
        <f t="shared" si="3"/>
        <v>0.29050000000000864</v>
      </c>
      <c r="M7" s="12" t="str">
        <f t="shared" si="5"/>
        <v>下</v>
      </c>
      <c r="N7" s="17">
        <f t="shared" si="6"/>
        <v>0.31149999999999523</v>
      </c>
      <c r="O7" s="14">
        <v>2</v>
      </c>
      <c r="P7" s="106" t="s">
        <v>73</v>
      </c>
      <c r="Q7" s="17">
        <f t="shared" si="7"/>
        <v>12.285714285719838</v>
      </c>
      <c r="R7" s="17">
        <v>157.727</v>
      </c>
      <c r="S7" s="17">
        <v>157.93799999999999</v>
      </c>
      <c r="T7" s="11">
        <v>1</v>
      </c>
      <c r="U7" s="11">
        <v>1</v>
      </c>
      <c r="V7" s="11"/>
    </row>
    <row r="8" spans="1:22" x14ac:dyDescent="0.4">
      <c r="A8" s="11">
        <v>6</v>
      </c>
      <c r="B8" s="16">
        <v>60625</v>
      </c>
      <c r="C8" s="15">
        <v>45037</v>
      </c>
      <c r="D8" s="19">
        <v>147.15299999999999</v>
      </c>
      <c r="E8" s="19">
        <v>147.40700000000001</v>
      </c>
      <c r="F8" s="17">
        <f t="shared" si="0"/>
        <v>0.2540000000000191</v>
      </c>
      <c r="G8" s="11">
        <f t="shared" si="1"/>
        <v>1</v>
      </c>
      <c r="H8" s="17">
        <f t="shared" si="2"/>
        <v>147.28</v>
      </c>
      <c r="I8" s="17">
        <f t="shared" si="4"/>
        <v>0.2540000000000191</v>
      </c>
      <c r="J8" s="19">
        <v>147.55099999999999</v>
      </c>
      <c r="K8" s="19">
        <v>146.40299999999999</v>
      </c>
      <c r="L8" s="17">
        <f t="shared" si="3"/>
        <v>0.27099999999998658</v>
      </c>
      <c r="M8" s="12" t="str">
        <f t="shared" si="5"/>
        <v>下</v>
      </c>
      <c r="N8" s="17">
        <f t="shared" si="6"/>
        <v>0.87700000000000955</v>
      </c>
      <c r="O8" s="14">
        <v>1</v>
      </c>
      <c r="P8" s="14" t="s">
        <v>54</v>
      </c>
      <c r="Q8" s="17">
        <f t="shared" si="7"/>
        <v>4.5196850393697234</v>
      </c>
      <c r="R8" s="17">
        <v>146.721</v>
      </c>
      <c r="S8" s="17">
        <v>145.18899999999999</v>
      </c>
      <c r="T8" s="11">
        <v>1</v>
      </c>
      <c r="U8" s="11"/>
      <c r="V8" s="11"/>
    </row>
    <row r="9" spans="1:22" x14ac:dyDescent="0.4">
      <c r="A9" s="11">
        <v>7</v>
      </c>
      <c r="B9" s="16">
        <v>61031</v>
      </c>
      <c r="C9" s="15">
        <v>45023</v>
      </c>
      <c r="D9" s="19">
        <v>143.78399999999999</v>
      </c>
      <c r="E9" s="19">
        <v>144.05799999999999</v>
      </c>
      <c r="F9" s="17">
        <f t="shared" si="0"/>
        <v>0.27400000000000091</v>
      </c>
      <c r="G9" s="11">
        <f t="shared" si="1"/>
        <v>1</v>
      </c>
      <c r="H9" s="17">
        <f t="shared" si="2"/>
        <v>143.92099999999999</v>
      </c>
      <c r="I9" s="17">
        <f t="shared" si="4"/>
        <v>0.27400000000000091</v>
      </c>
      <c r="J9" s="19">
        <v>144.202</v>
      </c>
      <c r="K9" s="19">
        <v>143.43899999999999</v>
      </c>
      <c r="L9" s="17">
        <f t="shared" si="3"/>
        <v>0.28100000000000591</v>
      </c>
      <c r="M9" s="12" t="str">
        <f t="shared" si="5"/>
        <v>下</v>
      </c>
      <c r="N9" s="17">
        <f t="shared" si="6"/>
        <v>0.48199999999999932</v>
      </c>
      <c r="O9" s="14">
        <v>1</v>
      </c>
      <c r="P9" s="14" t="s">
        <v>54</v>
      </c>
      <c r="Q9" s="90">
        <f t="shared" si="7"/>
        <v>2.7846715328467253</v>
      </c>
      <c r="R9" s="17">
        <v>143.65600000000001</v>
      </c>
      <c r="S9" s="17">
        <v>142.80099999999999</v>
      </c>
      <c r="T9" s="11">
        <v>1</v>
      </c>
      <c r="U9" s="11"/>
      <c r="V9" s="11"/>
    </row>
    <row r="10" spans="1:22" x14ac:dyDescent="0.4">
      <c r="A10" s="11">
        <v>8</v>
      </c>
      <c r="B10" s="16">
        <v>61441</v>
      </c>
      <c r="C10" s="15">
        <v>44957</v>
      </c>
      <c r="D10" s="19">
        <v>141.477</v>
      </c>
      <c r="E10" s="19">
        <v>141.33199999999999</v>
      </c>
      <c r="F10" s="17">
        <f t="shared" si="0"/>
        <v>-0.14500000000001023</v>
      </c>
      <c r="G10" s="11">
        <f t="shared" si="1"/>
        <v>2</v>
      </c>
      <c r="H10" s="17">
        <f t="shared" si="2"/>
        <v>141.40449999999998</v>
      </c>
      <c r="I10" s="17">
        <f t="shared" si="4"/>
        <v>0.14500000000001023</v>
      </c>
      <c r="J10" s="19">
        <v>141.613</v>
      </c>
      <c r="K10" s="19">
        <v>140.744</v>
      </c>
      <c r="L10" s="17">
        <f t="shared" si="3"/>
        <v>0.20850000000001501</v>
      </c>
      <c r="M10" s="12" t="str">
        <f t="shared" si="5"/>
        <v>下</v>
      </c>
      <c r="N10" s="17">
        <f t="shared" si="6"/>
        <v>0.66049999999998477</v>
      </c>
      <c r="O10" s="14">
        <v>1</v>
      </c>
      <c r="P10" s="14" t="s">
        <v>54</v>
      </c>
      <c r="Q10" s="17">
        <f t="shared" si="7"/>
        <v>5.9931034482754377</v>
      </c>
      <c r="R10" s="17">
        <v>141</v>
      </c>
      <c r="S10" s="17">
        <v>140.697</v>
      </c>
      <c r="T10" s="11">
        <v>1</v>
      </c>
      <c r="U10" s="11"/>
      <c r="V10" s="11"/>
    </row>
    <row r="11" spans="1:22" x14ac:dyDescent="0.4">
      <c r="A11" s="11">
        <v>9</v>
      </c>
      <c r="B11" s="16">
        <v>61719</v>
      </c>
      <c r="C11" s="15">
        <v>44944</v>
      </c>
      <c r="D11" s="19">
        <v>138.17500000000001</v>
      </c>
      <c r="E11" s="19">
        <v>139.13900000000001</v>
      </c>
      <c r="F11" s="17">
        <f t="shared" si="0"/>
        <v>0.96399999999999864</v>
      </c>
      <c r="G11" s="11">
        <f t="shared" si="1"/>
        <v>1</v>
      </c>
      <c r="H11" s="17">
        <f t="shared" si="2"/>
        <v>138.65700000000001</v>
      </c>
      <c r="I11" s="17">
        <f t="shared" si="4"/>
        <v>0.96399999999999864</v>
      </c>
      <c r="J11" s="19">
        <v>141.685</v>
      </c>
      <c r="K11" s="19">
        <v>138.148</v>
      </c>
      <c r="L11" s="17">
        <f t="shared" si="3"/>
        <v>3.0279999999999916</v>
      </c>
      <c r="M11" s="12" t="str">
        <f t="shared" si="5"/>
        <v>上</v>
      </c>
      <c r="N11" s="17">
        <f t="shared" si="6"/>
        <v>0.50900000000001455</v>
      </c>
      <c r="O11" s="14">
        <v>2</v>
      </c>
      <c r="P11" s="14" t="s">
        <v>54</v>
      </c>
      <c r="Q11" s="17">
        <f t="shared" si="7"/>
        <v>3.669087136929472</v>
      </c>
      <c r="R11" s="17">
        <v>140.238</v>
      </c>
      <c r="S11" s="17">
        <v>140.47499999999999</v>
      </c>
      <c r="T11" s="11">
        <v>1</v>
      </c>
      <c r="U11" s="11">
        <v>1</v>
      </c>
      <c r="V11" s="11"/>
    </row>
    <row r="12" spans="1:22" x14ac:dyDescent="0.4">
      <c r="A12" s="11">
        <v>10</v>
      </c>
      <c r="B12" s="16">
        <v>62107</v>
      </c>
      <c r="C12" s="15">
        <v>44873</v>
      </c>
      <c r="D12" s="19">
        <v>146.822</v>
      </c>
      <c r="E12" s="19">
        <v>146.74799999999999</v>
      </c>
      <c r="F12" s="17">
        <f t="shared" si="0"/>
        <v>-7.4000000000012278E-2</v>
      </c>
      <c r="G12" s="11">
        <f t="shared" si="1"/>
        <v>2</v>
      </c>
      <c r="H12" s="17">
        <f t="shared" si="2"/>
        <v>146.785</v>
      </c>
      <c r="I12" s="17">
        <f t="shared" si="4"/>
        <v>7.4000000000012278E-2</v>
      </c>
      <c r="J12" s="19">
        <v>146.99199999999999</v>
      </c>
      <c r="K12" s="19">
        <v>145.98400000000001</v>
      </c>
      <c r="L12" s="17">
        <f t="shared" si="3"/>
        <v>0.20699999999999363</v>
      </c>
      <c r="M12" s="12" t="str">
        <f t="shared" si="5"/>
        <v>下</v>
      </c>
      <c r="N12" s="17">
        <f t="shared" si="6"/>
        <v>0.80099999999998772</v>
      </c>
      <c r="O12" s="14">
        <v>1</v>
      </c>
      <c r="P12" s="14" t="s">
        <v>54</v>
      </c>
      <c r="Q12" s="17">
        <f t="shared" si="7"/>
        <v>13.621621621619109</v>
      </c>
      <c r="R12" s="17">
        <v>146.316</v>
      </c>
      <c r="S12" s="17">
        <v>146.09299999999999</v>
      </c>
      <c r="T12" s="11">
        <v>1</v>
      </c>
      <c r="U12" s="11">
        <v>1</v>
      </c>
    </row>
    <row r="13" spans="1:22" x14ac:dyDescent="0.4">
      <c r="A13" s="11">
        <v>11</v>
      </c>
      <c r="B13" s="16">
        <v>62147</v>
      </c>
      <c r="C13" s="15">
        <v>44858</v>
      </c>
      <c r="D13" s="19">
        <v>146.38399999999999</v>
      </c>
      <c r="E13" s="19">
        <v>147.16</v>
      </c>
      <c r="F13" s="17">
        <f t="shared" si="0"/>
        <v>0.77600000000001046</v>
      </c>
      <c r="G13" s="11">
        <f t="shared" si="1"/>
        <v>1</v>
      </c>
      <c r="H13" s="17">
        <f t="shared" si="2"/>
        <v>146.77199999999999</v>
      </c>
      <c r="I13" s="17">
        <f t="shared" si="4"/>
        <v>0.77600000000001046</v>
      </c>
      <c r="J13" s="19">
        <v>147.40199999999999</v>
      </c>
      <c r="K13" s="19">
        <v>143.73400000000001</v>
      </c>
      <c r="L13" s="17">
        <f t="shared" si="3"/>
        <v>0.62999999999999545</v>
      </c>
      <c r="M13" s="12" t="str">
        <f t="shared" si="5"/>
        <v>下</v>
      </c>
      <c r="N13" s="17">
        <f t="shared" si="6"/>
        <v>3.0379999999999825</v>
      </c>
      <c r="O13" s="14">
        <v>1</v>
      </c>
      <c r="P13" s="14" t="s">
        <v>54</v>
      </c>
      <c r="Q13" s="17">
        <f t="shared" si="7"/>
        <v>4.7268041237112479</v>
      </c>
      <c r="R13" s="17">
        <v>145.27600000000001</v>
      </c>
      <c r="S13" s="17">
        <v>143.48500000000001</v>
      </c>
      <c r="T13" s="11">
        <v>1</v>
      </c>
      <c r="U13" s="11"/>
    </row>
    <row r="14" spans="1:22" x14ac:dyDescent="0.4">
      <c r="A14" s="11">
        <v>12</v>
      </c>
      <c r="B14" s="16">
        <v>62777</v>
      </c>
      <c r="C14" s="15">
        <v>44820</v>
      </c>
      <c r="D14" s="19">
        <v>143.41</v>
      </c>
      <c r="E14" s="19">
        <v>143.15299999999999</v>
      </c>
      <c r="F14" s="17">
        <f t="shared" si="0"/>
        <v>-0.257000000000005</v>
      </c>
      <c r="G14" s="11">
        <f t="shared" si="1"/>
        <v>2</v>
      </c>
      <c r="H14" s="17">
        <f t="shared" si="2"/>
        <v>143.28149999999999</v>
      </c>
      <c r="I14" s="17">
        <f t="shared" si="4"/>
        <v>0.257000000000005</v>
      </c>
      <c r="J14" s="19">
        <v>143.53100000000001</v>
      </c>
      <c r="K14" s="19">
        <v>142.51</v>
      </c>
      <c r="L14" s="17">
        <f t="shared" si="3"/>
        <v>0.24950000000001182</v>
      </c>
      <c r="M14" s="12" t="str">
        <f t="shared" si="5"/>
        <v>下</v>
      </c>
      <c r="N14" s="17">
        <f t="shared" si="6"/>
        <v>0.77150000000000318</v>
      </c>
      <c r="O14" s="14">
        <v>1</v>
      </c>
      <c r="P14" s="14" t="s">
        <v>54</v>
      </c>
      <c r="Q14" s="17">
        <f t="shared" si="7"/>
        <v>3.9727626459143779</v>
      </c>
      <c r="R14" s="17">
        <v>143.03299999999999</v>
      </c>
      <c r="S14" s="17">
        <v>140.48500000000001</v>
      </c>
      <c r="T14" s="11">
        <v>1</v>
      </c>
      <c r="U14" s="11">
        <v>1</v>
      </c>
    </row>
    <row r="15" spans="1:22" x14ac:dyDescent="0.4">
      <c r="A15" s="11">
        <v>13</v>
      </c>
      <c r="B15" s="16">
        <v>63248</v>
      </c>
      <c r="C15" s="15">
        <v>44708</v>
      </c>
      <c r="D15" s="19">
        <v>136.27799999999999</v>
      </c>
      <c r="E15" s="19">
        <v>136.417</v>
      </c>
      <c r="F15" s="17">
        <f t="shared" si="0"/>
        <v>0.13900000000001</v>
      </c>
      <c r="G15" s="11">
        <f t="shared" si="1"/>
        <v>1</v>
      </c>
      <c r="H15" s="17">
        <f t="shared" si="2"/>
        <v>136.3475</v>
      </c>
      <c r="I15" s="17">
        <f t="shared" si="4"/>
        <v>0.13900000000001</v>
      </c>
      <c r="J15" s="19">
        <v>136.72300000000001</v>
      </c>
      <c r="K15" s="19">
        <v>135.82599999999999</v>
      </c>
      <c r="L15" s="17">
        <f t="shared" si="3"/>
        <v>0.3755000000000166</v>
      </c>
      <c r="M15" s="12" t="str">
        <f t="shared" si="5"/>
        <v>下</v>
      </c>
      <c r="N15" s="17">
        <f t="shared" si="6"/>
        <v>0.52150000000000318</v>
      </c>
      <c r="O15" s="14">
        <v>1</v>
      </c>
      <c r="P15" s="14" t="s">
        <v>54</v>
      </c>
      <c r="Q15" s="17">
        <f t="shared" si="7"/>
        <v>6.4532374100716199</v>
      </c>
      <c r="R15" s="17">
        <v>135.73500000000001</v>
      </c>
      <c r="S15" s="17">
        <v>136.125</v>
      </c>
      <c r="U15" s="11">
        <v>1</v>
      </c>
    </row>
    <row r="16" spans="1:22" x14ac:dyDescent="0.4">
      <c r="A16" s="11">
        <v>14</v>
      </c>
      <c r="B16" s="16"/>
      <c r="C16" s="15"/>
      <c r="F16" s="17">
        <f t="shared" si="0"/>
        <v>0</v>
      </c>
      <c r="G16" s="11">
        <f t="shared" si="1"/>
        <v>1</v>
      </c>
      <c r="H16" s="17" t="e">
        <f t="shared" si="2"/>
        <v>#DIV/0!</v>
      </c>
      <c r="I16" s="17">
        <f t="shared" si="4"/>
        <v>0</v>
      </c>
      <c r="L16" s="17" t="e">
        <f t="shared" si="3"/>
        <v>#DIV/0!</v>
      </c>
      <c r="M16" s="12" t="e">
        <f t="shared" si="5"/>
        <v>#DIV/0!</v>
      </c>
      <c r="N16" s="17" t="e">
        <f t="shared" si="6"/>
        <v>#DIV/0!</v>
      </c>
      <c r="O16" s="14">
        <v>1</v>
      </c>
      <c r="P16" s="14" t="s">
        <v>54</v>
      </c>
      <c r="Q16" s="17" t="e">
        <f t="shared" si="7"/>
        <v>#DIV/0!</v>
      </c>
      <c r="R16" s="17">
        <v>130.749</v>
      </c>
      <c r="S16" s="17">
        <v>130.07900000000001</v>
      </c>
      <c r="T16" s="11">
        <v>1</v>
      </c>
      <c r="U16" s="11">
        <v>1</v>
      </c>
    </row>
    <row r="17" spans="1:21" x14ac:dyDescent="0.4">
      <c r="A17" s="11">
        <v>15</v>
      </c>
      <c r="B17" s="16"/>
      <c r="C17" s="15"/>
      <c r="F17" s="17">
        <f t="shared" si="0"/>
        <v>0</v>
      </c>
      <c r="G17" s="11">
        <f t="shared" si="1"/>
        <v>1</v>
      </c>
      <c r="H17" s="17" t="e">
        <f t="shared" si="2"/>
        <v>#DIV/0!</v>
      </c>
      <c r="I17" s="17">
        <f t="shared" si="4"/>
        <v>0</v>
      </c>
      <c r="L17" s="17" t="e">
        <f t="shared" si="3"/>
        <v>#DIV/0!</v>
      </c>
      <c r="M17" s="12" t="e">
        <f t="shared" si="5"/>
        <v>#DIV/0!</v>
      </c>
      <c r="N17" s="17" t="e">
        <f t="shared" si="6"/>
        <v>#DIV/0!</v>
      </c>
      <c r="O17" s="14">
        <v>1</v>
      </c>
      <c r="P17" s="14" t="s">
        <v>54</v>
      </c>
      <c r="Q17" s="17" t="e">
        <f t="shared" si="7"/>
        <v>#DIV/0!</v>
      </c>
      <c r="R17" s="17">
        <v>135.833</v>
      </c>
      <c r="S17" s="17">
        <v>134.291</v>
      </c>
      <c r="T17" s="11">
        <v>1</v>
      </c>
      <c r="U17" s="11"/>
    </row>
    <row r="18" spans="1:21" x14ac:dyDescent="0.4">
      <c r="A18" s="11">
        <v>16</v>
      </c>
      <c r="B18" s="16"/>
      <c r="C18" s="15"/>
      <c r="F18" s="17">
        <f t="shared" si="0"/>
        <v>0</v>
      </c>
      <c r="G18" s="11">
        <f t="shared" si="1"/>
        <v>1</v>
      </c>
      <c r="H18" s="17" t="e">
        <f t="shared" si="2"/>
        <v>#DIV/0!</v>
      </c>
      <c r="I18" s="17">
        <f t="shared" si="4"/>
        <v>0</v>
      </c>
      <c r="L18" s="17" t="e">
        <f t="shared" si="3"/>
        <v>#DIV/0!</v>
      </c>
      <c r="M18" s="12" t="e">
        <f t="shared" si="5"/>
        <v>#DIV/0!</v>
      </c>
      <c r="N18" s="17" t="e">
        <f t="shared" si="6"/>
        <v>#DIV/0!</v>
      </c>
      <c r="O18" s="14">
        <v>1</v>
      </c>
      <c r="P18" s="14" t="s">
        <v>54</v>
      </c>
      <c r="Q18" s="17" t="e">
        <f t="shared" si="7"/>
        <v>#DIV/0!</v>
      </c>
      <c r="R18" s="17">
        <v>133.84200000000001</v>
      </c>
      <c r="S18" s="17">
        <v>132.93600000000001</v>
      </c>
      <c r="T18" s="11">
        <v>1</v>
      </c>
      <c r="U18" s="11"/>
    </row>
    <row r="19" spans="1:21" x14ac:dyDescent="0.4">
      <c r="A19" s="11">
        <v>17</v>
      </c>
      <c r="B19" s="16"/>
      <c r="C19" s="15"/>
      <c r="F19" s="17">
        <f t="shared" si="0"/>
        <v>0</v>
      </c>
      <c r="G19" s="11">
        <f t="shared" si="1"/>
        <v>1</v>
      </c>
      <c r="H19" s="17" t="e">
        <f t="shared" si="2"/>
        <v>#DIV/0!</v>
      </c>
      <c r="I19" s="17">
        <f t="shared" si="4"/>
        <v>0</v>
      </c>
      <c r="L19" s="17" t="e">
        <f t="shared" si="3"/>
        <v>#DIV/0!</v>
      </c>
      <c r="M19" s="12" t="e">
        <f t="shared" si="5"/>
        <v>#DIV/0!</v>
      </c>
      <c r="N19" s="17" t="e">
        <f t="shared" si="6"/>
        <v>#DIV/0!</v>
      </c>
      <c r="O19" s="14">
        <v>1</v>
      </c>
      <c r="P19" s="14" t="s">
        <v>54</v>
      </c>
      <c r="Q19" s="17" t="e">
        <f t="shared" si="7"/>
        <v>#DIV/0!</v>
      </c>
      <c r="R19" s="17">
        <v>139.64500000000001</v>
      </c>
      <c r="S19" s="17">
        <v>139.49799999999999</v>
      </c>
      <c r="T19" s="11">
        <v>1</v>
      </c>
      <c r="U19" s="11">
        <v>1</v>
      </c>
    </row>
    <row r="20" spans="1:21" x14ac:dyDescent="0.4">
      <c r="A20" s="11">
        <v>18</v>
      </c>
      <c r="B20" s="16"/>
      <c r="C20" s="15"/>
      <c r="F20" s="17">
        <f t="shared" si="0"/>
        <v>0</v>
      </c>
      <c r="G20" s="11">
        <f t="shared" si="1"/>
        <v>1</v>
      </c>
      <c r="H20" s="17" t="e">
        <f t="shared" si="2"/>
        <v>#DIV/0!</v>
      </c>
      <c r="I20" s="17">
        <f t="shared" si="4"/>
        <v>0</v>
      </c>
      <c r="L20" s="17" t="e">
        <f t="shared" si="3"/>
        <v>#DIV/0!</v>
      </c>
      <c r="M20" s="12" t="e">
        <f t="shared" si="5"/>
        <v>#DIV/0!</v>
      </c>
      <c r="N20" s="17" t="e">
        <f t="shared" si="6"/>
        <v>#DIV/0!</v>
      </c>
      <c r="O20" s="14">
        <v>1</v>
      </c>
      <c r="P20" s="14" t="s">
        <v>54</v>
      </c>
      <c r="Q20" s="17" t="e">
        <f t="shared" si="7"/>
        <v>#DIV/0!</v>
      </c>
      <c r="R20" s="17">
        <v>149.208</v>
      </c>
      <c r="S20" s="17">
        <v>149.077</v>
      </c>
      <c r="T20" s="11">
        <v>1</v>
      </c>
      <c r="U20" s="11">
        <v>1</v>
      </c>
    </row>
    <row r="21" spans="1:21" x14ac:dyDescent="0.4">
      <c r="A21" s="11">
        <v>19</v>
      </c>
      <c r="B21" s="16"/>
      <c r="C21" s="15"/>
      <c r="F21" s="17">
        <f t="shared" si="0"/>
        <v>0</v>
      </c>
      <c r="G21" s="11">
        <f t="shared" si="1"/>
        <v>1</v>
      </c>
      <c r="H21" s="17" t="e">
        <f t="shared" si="2"/>
        <v>#DIV/0!</v>
      </c>
      <c r="I21" s="17">
        <f t="shared" si="4"/>
        <v>0</v>
      </c>
      <c r="L21" s="17" t="e">
        <f t="shared" si="3"/>
        <v>#DIV/0!</v>
      </c>
      <c r="M21" s="12" t="e">
        <f t="shared" si="5"/>
        <v>#DIV/0!</v>
      </c>
      <c r="N21" s="17" t="e">
        <f t="shared" si="6"/>
        <v>#DIV/0!</v>
      </c>
      <c r="O21" s="14">
        <v>1</v>
      </c>
      <c r="P21" s="14" t="s">
        <v>54</v>
      </c>
      <c r="Q21" s="17" t="e">
        <f t="shared" si="7"/>
        <v>#DIV/0!</v>
      </c>
      <c r="R21" s="17">
        <v>149.77799999999999</v>
      </c>
      <c r="S21" s="17">
        <v>148.72900000000001</v>
      </c>
      <c r="T21" s="11">
        <v>1</v>
      </c>
      <c r="U21" s="11"/>
    </row>
    <row r="22" spans="1:21" x14ac:dyDescent="0.4">
      <c r="A22" s="11">
        <v>20</v>
      </c>
      <c r="B22" s="16"/>
      <c r="C22" s="15"/>
      <c r="F22" s="17">
        <f t="shared" si="0"/>
        <v>0</v>
      </c>
      <c r="G22" s="11">
        <f t="shared" si="1"/>
        <v>1</v>
      </c>
      <c r="H22" s="17" t="e">
        <f t="shared" si="2"/>
        <v>#DIV/0!</v>
      </c>
      <c r="I22" s="17">
        <f t="shared" si="4"/>
        <v>0</v>
      </c>
      <c r="L22" s="17" t="e">
        <f t="shared" si="3"/>
        <v>#DIV/0!</v>
      </c>
      <c r="M22" s="12" t="e">
        <f t="shared" si="5"/>
        <v>#DIV/0!</v>
      </c>
      <c r="N22" s="17" t="e">
        <f t="shared" si="6"/>
        <v>#DIV/0!</v>
      </c>
      <c r="O22" s="14">
        <v>1</v>
      </c>
      <c r="P22" s="14" t="s">
        <v>54</v>
      </c>
      <c r="Q22" s="17" t="e">
        <f t="shared" si="7"/>
        <v>#DIV/0!</v>
      </c>
      <c r="R22" s="17">
        <v>156.44499999999999</v>
      </c>
      <c r="S22" s="17">
        <v>156.52500000000001</v>
      </c>
      <c r="T22" s="11">
        <v>1</v>
      </c>
      <c r="U22" s="11">
        <v>1</v>
      </c>
    </row>
    <row r="23" spans="1:21" x14ac:dyDescent="0.4">
      <c r="A23" s="11">
        <v>21</v>
      </c>
      <c r="B23" s="16"/>
      <c r="C23" s="15"/>
      <c r="F23" s="17">
        <f t="shared" si="0"/>
        <v>0</v>
      </c>
      <c r="G23" s="11">
        <f t="shared" si="1"/>
        <v>1</v>
      </c>
      <c r="H23" s="17" t="e">
        <f t="shared" si="2"/>
        <v>#DIV/0!</v>
      </c>
      <c r="I23" s="17">
        <f t="shared" si="4"/>
        <v>0</v>
      </c>
      <c r="L23" s="17" t="e">
        <f t="shared" si="3"/>
        <v>#DIV/0!</v>
      </c>
      <c r="M23" s="12" t="e">
        <f t="shared" si="5"/>
        <v>#DIV/0!</v>
      </c>
      <c r="N23" s="17" t="e">
        <f t="shared" si="6"/>
        <v>#DIV/0!</v>
      </c>
      <c r="O23" s="14">
        <v>1</v>
      </c>
      <c r="P23" s="14" t="s">
        <v>54</v>
      </c>
      <c r="Q23" s="17" t="e">
        <f t="shared" si="7"/>
        <v>#DIV/0!</v>
      </c>
      <c r="R23" s="17">
        <v>154.40799999999999</v>
      </c>
      <c r="S23" s="17">
        <v>153.488</v>
      </c>
      <c r="T23" s="11">
        <v>1</v>
      </c>
      <c r="U23" s="11">
        <v>1</v>
      </c>
    </row>
    <row r="24" spans="1:21" x14ac:dyDescent="0.4">
      <c r="A24" s="11">
        <v>22</v>
      </c>
      <c r="B24" s="16"/>
      <c r="C24" s="15"/>
      <c r="F24" s="17">
        <f t="shared" si="0"/>
        <v>0</v>
      </c>
      <c r="G24" s="11">
        <f t="shared" si="1"/>
        <v>1</v>
      </c>
      <c r="H24" s="17" t="e">
        <f t="shared" si="2"/>
        <v>#DIV/0!</v>
      </c>
      <c r="I24" s="17">
        <f t="shared" si="4"/>
        <v>0</v>
      </c>
      <c r="L24" s="17" t="e">
        <f t="shared" si="3"/>
        <v>#DIV/0!</v>
      </c>
      <c r="M24" s="12" t="e">
        <f t="shared" si="5"/>
        <v>#DIV/0!</v>
      </c>
      <c r="N24" s="17" t="e">
        <f t="shared" si="6"/>
        <v>#DIV/0!</v>
      </c>
      <c r="Q24" s="17" t="e">
        <f t="shared" si="7"/>
        <v>#DIV/0!</v>
      </c>
      <c r="U24" s="11"/>
    </row>
    <row r="25" spans="1:21" x14ac:dyDescent="0.4">
      <c r="A25" s="11">
        <v>23</v>
      </c>
      <c r="B25" s="16"/>
      <c r="C25" s="15"/>
      <c r="F25" s="17">
        <f t="shared" si="0"/>
        <v>0</v>
      </c>
      <c r="G25" s="11">
        <f t="shared" si="1"/>
        <v>1</v>
      </c>
      <c r="H25" s="17" t="e">
        <f t="shared" si="2"/>
        <v>#DIV/0!</v>
      </c>
      <c r="I25" s="17">
        <f t="shared" si="4"/>
        <v>0</v>
      </c>
      <c r="L25" s="17" t="e">
        <f t="shared" si="3"/>
        <v>#DIV/0!</v>
      </c>
      <c r="M25" s="12" t="e">
        <f t="shared" si="5"/>
        <v>#DIV/0!</v>
      </c>
      <c r="N25" s="17" t="e">
        <f t="shared" si="6"/>
        <v>#DIV/0!</v>
      </c>
      <c r="Q25" s="17" t="e">
        <f t="shared" si="7"/>
        <v>#DIV/0!</v>
      </c>
      <c r="U25" s="11"/>
    </row>
  </sheetData>
  <mergeCells count="1">
    <mergeCell ref="L1:N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BB1" zoomScale="90" zoomScaleNormal="90" workbookViewId="0">
      <selection activeCell="BQ1" sqref="BQ1"/>
    </sheetView>
  </sheetViews>
  <sheetFormatPr defaultColWidth="8.125" defaultRowHeight="18.75" x14ac:dyDescent="0.4"/>
  <cols>
    <col min="1" max="1" width="6.625" customWidth="1"/>
    <col min="2" max="2" width="7.25" customWidth="1"/>
    <col min="257" max="257" width="6.625" customWidth="1"/>
    <col min="258" max="258" width="7.25" customWidth="1"/>
    <col min="513" max="513" width="6.625" customWidth="1"/>
    <col min="514" max="514" width="7.25" customWidth="1"/>
    <col min="769" max="769" width="6.625" customWidth="1"/>
    <col min="770" max="770" width="7.25" customWidth="1"/>
    <col min="1025" max="1025" width="6.625" customWidth="1"/>
    <col min="1026" max="1026" width="7.25" customWidth="1"/>
    <col min="1281" max="1281" width="6.625" customWidth="1"/>
    <col min="1282" max="1282" width="7.25" customWidth="1"/>
    <col min="1537" max="1537" width="6.625" customWidth="1"/>
    <col min="1538" max="1538" width="7.25" customWidth="1"/>
    <col min="1793" max="1793" width="6.625" customWidth="1"/>
    <col min="1794" max="1794" width="7.25" customWidth="1"/>
    <col min="2049" max="2049" width="6.625" customWidth="1"/>
    <col min="2050" max="2050" width="7.25" customWidth="1"/>
    <col min="2305" max="2305" width="6.625" customWidth="1"/>
    <col min="2306" max="2306" width="7.25" customWidth="1"/>
    <col min="2561" max="2561" width="6.625" customWidth="1"/>
    <col min="2562" max="2562" width="7.25" customWidth="1"/>
    <col min="2817" max="2817" width="6.625" customWidth="1"/>
    <col min="2818" max="2818" width="7.25" customWidth="1"/>
    <col min="3073" max="3073" width="6.625" customWidth="1"/>
    <col min="3074" max="3074" width="7.25" customWidth="1"/>
    <col min="3329" max="3329" width="6.625" customWidth="1"/>
    <col min="3330" max="3330" width="7.25" customWidth="1"/>
    <col min="3585" max="3585" width="6.625" customWidth="1"/>
    <col min="3586" max="3586" width="7.25" customWidth="1"/>
    <col min="3841" max="3841" width="6.625" customWidth="1"/>
    <col min="3842" max="3842" width="7.25" customWidth="1"/>
    <col min="4097" max="4097" width="6.625" customWidth="1"/>
    <col min="4098" max="4098" width="7.25" customWidth="1"/>
    <col min="4353" max="4353" width="6.625" customWidth="1"/>
    <col min="4354" max="4354" width="7.25" customWidth="1"/>
    <col min="4609" max="4609" width="6.625" customWidth="1"/>
    <col min="4610" max="4610" width="7.25" customWidth="1"/>
    <col min="4865" max="4865" width="6.625" customWidth="1"/>
    <col min="4866" max="4866" width="7.25" customWidth="1"/>
    <col min="5121" max="5121" width="6.625" customWidth="1"/>
    <col min="5122" max="5122" width="7.25" customWidth="1"/>
    <col min="5377" max="5377" width="6.625" customWidth="1"/>
    <col min="5378" max="5378" width="7.25" customWidth="1"/>
    <col min="5633" max="5633" width="6.625" customWidth="1"/>
    <col min="5634" max="5634" width="7.25" customWidth="1"/>
    <col min="5889" max="5889" width="6.625" customWidth="1"/>
    <col min="5890" max="5890" width="7.25" customWidth="1"/>
    <col min="6145" max="6145" width="6.625" customWidth="1"/>
    <col min="6146" max="6146" width="7.25" customWidth="1"/>
    <col min="6401" max="6401" width="6.625" customWidth="1"/>
    <col min="6402" max="6402" width="7.25" customWidth="1"/>
    <col min="6657" max="6657" width="6.625" customWidth="1"/>
    <col min="6658" max="6658" width="7.25" customWidth="1"/>
    <col min="6913" max="6913" width="6.625" customWidth="1"/>
    <col min="6914" max="6914" width="7.25" customWidth="1"/>
    <col min="7169" max="7169" width="6.625" customWidth="1"/>
    <col min="7170" max="7170" width="7.25" customWidth="1"/>
    <col min="7425" max="7425" width="6.625" customWidth="1"/>
    <col min="7426" max="7426" width="7.25" customWidth="1"/>
    <col min="7681" max="7681" width="6.625" customWidth="1"/>
    <col min="7682" max="7682" width="7.25" customWidth="1"/>
    <col min="7937" max="7937" width="6.625" customWidth="1"/>
    <col min="7938" max="7938" width="7.25" customWidth="1"/>
    <col min="8193" max="8193" width="6.625" customWidth="1"/>
    <col min="8194" max="8194" width="7.25" customWidth="1"/>
    <col min="8449" max="8449" width="6.625" customWidth="1"/>
    <col min="8450" max="8450" width="7.25" customWidth="1"/>
    <col min="8705" max="8705" width="6.625" customWidth="1"/>
    <col min="8706" max="8706" width="7.25" customWidth="1"/>
    <col min="8961" max="8961" width="6.625" customWidth="1"/>
    <col min="8962" max="8962" width="7.25" customWidth="1"/>
    <col min="9217" max="9217" width="6.625" customWidth="1"/>
    <col min="9218" max="9218" width="7.25" customWidth="1"/>
    <col min="9473" max="9473" width="6.625" customWidth="1"/>
    <col min="9474" max="9474" width="7.25" customWidth="1"/>
    <col min="9729" max="9729" width="6.625" customWidth="1"/>
    <col min="9730" max="9730" width="7.25" customWidth="1"/>
    <col min="9985" max="9985" width="6.625" customWidth="1"/>
    <col min="9986" max="9986" width="7.25" customWidth="1"/>
    <col min="10241" max="10241" width="6.625" customWidth="1"/>
    <col min="10242" max="10242" width="7.25" customWidth="1"/>
    <col min="10497" max="10497" width="6.625" customWidth="1"/>
    <col min="10498" max="10498" width="7.25" customWidth="1"/>
    <col min="10753" max="10753" width="6.625" customWidth="1"/>
    <col min="10754" max="10754" width="7.25" customWidth="1"/>
    <col min="11009" max="11009" width="6.625" customWidth="1"/>
    <col min="11010" max="11010" width="7.25" customWidth="1"/>
    <col min="11265" max="11265" width="6.625" customWidth="1"/>
    <col min="11266" max="11266" width="7.25" customWidth="1"/>
    <col min="11521" max="11521" width="6.625" customWidth="1"/>
    <col min="11522" max="11522" width="7.25" customWidth="1"/>
    <col min="11777" max="11777" width="6.625" customWidth="1"/>
    <col min="11778" max="11778" width="7.25" customWidth="1"/>
    <col min="12033" max="12033" width="6.625" customWidth="1"/>
    <col min="12034" max="12034" width="7.25" customWidth="1"/>
    <col min="12289" max="12289" width="6.625" customWidth="1"/>
    <col min="12290" max="12290" width="7.25" customWidth="1"/>
    <col min="12545" max="12545" width="6.625" customWidth="1"/>
    <col min="12546" max="12546" width="7.25" customWidth="1"/>
    <col min="12801" max="12801" width="6.625" customWidth="1"/>
    <col min="12802" max="12802" width="7.25" customWidth="1"/>
    <col min="13057" max="13057" width="6.625" customWidth="1"/>
    <col min="13058" max="13058" width="7.25" customWidth="1"/>
    <col min="13313" max="13313" width="6.625" customWidth="1"/>
    <col min="13314" max="13314" width="7.25" customWidth="1"/>
    <col min="13569" max="13569" width="6.625" customWidth="1"/>
    <col min="13570" max="13570" width="7.25" customWidth="1"/>
    <col min="13825" max="13825" width="6.625" customWidth="1"/>
    <col min="13826" max="13826" width="7.25" customWidth="1"/>
    <col min="14081" max="14081" width="6.625" customWidth="1"/>
    <col min="14082" max="14082" width="7.25" customWidth="1"/>
    <col min="14337" max="14337" width="6.625" customWidth="1"/>
    <col min="14338" max="14338" width="7.25" customWidth="1"/>
    <col min="14593" max="14593" width="6.625" customWidth="1"/>
    <col min="14594" max="14594" width="7.25" customWidth="1"/>
    <col min="14849" max="14849" width="6.625" customWidth="1"/>
    <col min="14850" max="14850" width="7.25" customWidth="1"/>
    <col min="15105" max="15105" width="6.625" customWidth="1"/>
    <col min="15106" max="15106" width="7.25" customWidth="1"/>
    <col min="15361" max="15361" width="6.625" customWidth="1"/>
    <col min="15362" max="15362" width="7.25" customWidth="1"/>
    <col min="15617" max="15617" width="6.625" customWidth="1"/>
    <col min="15618" max="15618" width="7.25" customWidth="1"/>
    <col min="15873" max="15873" width="6.625" customWidth="1"/>
    <col min="15874" max="15874" width="7.25" customWidth="1"/>
    <col min="16129" max="16129" width="6.625" customWidth="1"/>
    <col min="16130" max="16130" width="7.25" customWidth="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60" zoomScaleNormal="160" zoomScaleSheetLayoutView="100" workbookViewId="0">
      <selection activeCell="N16" sqref="N16"/>
    </sheetView>
  </sheetViews>
  <sheetFormatPr defaultColWidth="8.125" defaultRowHeight="18.75" x14ac:dyDescent="0.4"/>
  <cols>
    <col min="1" max="16384" width="8.125" style="86"/>
  </cols>
  <sheetData>
    <row r="1" spans="1:10" x14ac:dyDescent="0.4">
      <c r="A1" s="86" t="s">
        <v>25</v>
      </c>
    </row>
    <row r="2" spans="1:10" x14ac:dyDescent="0.4">
      <c r="A2" s="102" t="s">
        <v>83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x14ac:dyDescent="0.4">
      <c r="A3" s="103"/>
      <c r="B3" s="103"/>
      <c r="C3" s="103"/>
      <c r="D3" s="103"/>
      <c r="E3" s="103"/>
      <c r="F3" s="103"/>
      <c r="G3" s="103"/>
      <c r="H3" s="103"/>
      <c r="I3" s="103"/>
      <c r="J3" s="103"/>
    </row>
    <row r="4" spans="1:10" x14ac:dyDescent="0.4">
      <c r="A4" s="103"/>
      <c r="B4" s="103"/>
      <c r="C4" s="103"/>
      <c r="D4" s="103"/>
      <c r="E4" s="103"/>
      <c r="F4" s="103"/>
      <c r="G4" s="103"/>
      <c r="H4" s="103"/>
      <c r="I4" s="103"/>
      <c r="J4" s="103"/>
    </row>
    <row r="5" spans="1:10" x14ac:dyDescent="0.4">
      <c r="A5" s="103"/>
      <c r="B5" s="103"/>
      <c r="C5" s="103"/>
      <c r="D5" s="103"/>
      <c r="E5" s="103"/>
      <c r="F5" s="103"/>
      <c r="G5" s="103"/>
      <c r="H5" s="103"/>
      <c r="I5" s="103"/>
      <c r="J5" s="103"/>
    </row>
    <row r="6" spans="1:10" x14ac:dyDescent="0.4">
      <c r="A6" s="103"/>
      <c r="B6" s="103"/>
      <c r="C6" s="103"/>
      <c r="D6" s="103"/>
      <c r="E6" s="103"/>
      <c r="F6" s="103"/>
      <c r="G6" s="103"/>
      <c r="H6" s="103"/>
      <c r="I6" s="103"/>
      <c r="J6" s="103"/>
    </row>
    <row r="7" spans="1:10" x14ac:dyDescent="0.4">
      <c r="A7" s="103"/>
      <c r="B7" s="103"/>
      <c r="C7" s="103"/>
      <c r="D7" s="103"/>
      <c r="E7" s="103"/>
      <c r="F7" s="103"/>
      <c r="G7" s="103"/>
      <c r="H7" s="103"/>
      <c r="I7" s="103"/>
      <c r="J7" s="103"/>
    </row>
    <row r="8" spans="1:10" x14ac:dyDescent="0.4">
      <c r="A8" s="103"/>
      <c r="B8" s="103"/>
      <c r="C8" s="103"/>
      <c r="D8" s="103"/>
      <c r="E8" s="103"/>
      <c r="F8" s="103"/>
      <c r="G8" s="103"/>
      <c r="H8" s="103"/>
      <c r="I8" s="103"/>
      <c r="J8" s="103"/>
    </row>
    <row r="9" spans="1:10" x14ac:dyDescent="0.4">
      <c r="A9" s="103"/>
      <c r="B9" s="103"/>
      <c r="C9" s="103"/>
      <c r="D9" s="103"/>
      <c r="E9" s="103"/>
      <c r="F9" s="103"/>
      <c r="G9" s="103"/>
      <c r="H9" s="103"/>
      <c r="I9" s="103"/>
      <c r="J9" s="103"/>
    </row>
    <row r="11" spans="1:10" x14ac:dyDescent="0.4">
      <c r="A11" s="86" t="s">
        <v>26</v>
      </c>
    </row>
    <row r="12" spans="1:10" x14ac:dyDescent="0.4">
      <c r="A12" s="104" t="s">
        <v>84</v>
      </c>
      <c r="B12" s="105"/>
      <c r="C12" s="105"/>
      <c r="D12" s="105"/>
      <c r="E12" s="105"/>
      <c r="F12" s="105"/>
      <c r="G12" s="105"/>
      <c r="H12" s="105"/>
      <c r="I12" s="105"/>
      <c r="J12" s="105"/>
    </row>
    <row r="13" spans="1:10" x14ac:dyDescent="0.4">
      <c r="A13" s="105"/>
      <c r="B13" s="105"/>
      <c r="C13" s="105"/>
      <c r="D13" s="105"/>
      <c r="E13" s="105"/>
      <c r="F13" s="105"/>
      <c r="G13" s="105"/>
      <c r="H13" s="105"/>
      <c r="I13" s="105"/>
      <c r="J13" s="105"/>
    </row>
    <row r="14" spans="1:10" x14ac:dyDescent="0.4">
      <c r="A14" s="105"/>
      <c r="B14" s="105"/>
      <c r="C14" s="105"/>
      <c r="D14" s="105"/>
      <c r="E14" s="105"/>
      <c r="F14" s="105"/>
      <c r="G14" s="105"/>
      <c r="H14" s="105"/>
      <c r="I14" s="105"/>
      <c r="J14" s="105"/>
    </row>
    <row r="15" spans="1:10" x14ac:dyDescent="0.4">
      <c r="A15" s="105"/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x14ac:dyDescent="0.4">
      <c r="A16" s="105"/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x14ac:dyDescent="0.4">
      <c r="A17" s="105"/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x14ac:dyDescent="0.4">
      <c r="A18" s="105"/>
      <c r="B18" s="105"/>
      <c r="C18" s="105"/>
      <c r="D18" s="105"/>
      <c r="E18" s="105"/>
      <c r="F18" s="105"/>
      <c r="G18" s="105"/>
      <c r="H18" s="105"/>
      <c r="I18" s="105"/>
      <c r="J18" s="105"/>
    </row>
    <row r="19" spans="1:10" x14ac:dyDescent="0.4">
      <c r="A19" s="105"/>
      <c r="B19" s="105"/>
      <c r="C19" s="105"/>
      <c r="D19" s="105"/>
      <c r="E19" s="105"/>
      <c r="F19" s="105"/>
      <c r="G19" s="105"/>
      <c r="H19" s="105"/>
      <c r="I19" s="105"/>
      <c r="J19" s="105"/>
    </row>
    <row r="21" spans="1:10" x14ac:dyDescent="0.4">
      <c r="A21" s="86" t="s">
        <v>27</v>
      </c>
    </row>
    <row r="22" spans="1:10" x14ac:dyDescent="0.4">
      <c r="A22" s="104"/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x14ac:dyDescent="0.4">
      <c r="A23" s="104"/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x14ac:dyDescent="0.4">
      <c r="A24" s="104"/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x14ac:dyDescent="0.4">
      <c r="A25" s="104"/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x14ac:dyDescent="0.4">
      <c r="A26" s="104"/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x14ac:dyDescent="0.4">
      <c r="A27" s="104"/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x14ac:dyDescent="0.4">
      <c r="A28" s="104"/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x14ac:dyDescent="0.4">
      <c r="A29" s="104"/>
      <c r="B29" s="104"/>
      <c r="C29" s="104"/>
      <c r="D29" s="104"/>
      <c r="E29" s="104"/>
      <c r="F29" s="104"/>
      <c r="G29" s="104"/>
      <c r="H29" s="104"/>
      <c r="I29" s="104"/>
      <c r="J29" s="10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D8" sqref="D8"/>
    </sheetView>
  </sheetViews>
  <sheetFormatPr defaultRowHeight="18.75" x14ac:dyDescent="0.4"/>
  <cols>
    <col min="1" max="1" width="14" customWidth="1"/>
    <col min="2" max="2" width="13.25" customWidth="1"/>
    <col min="4" max="4" width="16.875" bestFit="1" customWidth="1"/>
    <col min="6" max="6" width="16.875" bestFit="1" customWidth="1"/>
    <col min="8" max="8" width="16.875" bestFit="1" customWidth="1"/>
  </cols>
  <sheetData>
    <row r="1" spans="1:8" x14ac:dyDescent="0.4">
      <c r="A1" s="1" t="s">
        <v>14</v>
      </c>
      <c r="B1" s="2"/>
      <c r="C1" s="3"/>
      <c r="D1" s="4"/>
      <c r="E1" s="3"/>
      <c r="F1" s="4"/>
      <c r="G1" s="3"/>
      <c r="H1" s="4"/>
    </row>
    <row r="2" spans="1:8" x14ac:dyDescent="0.4">
      <c r="A2" s="5"/>
      <c r="B2" s="3"/>
      <c r="C2" s="3"/>
      <c r="D2" s="4"/>
      <c r="E2" s="3"/>
      <c r="F2" s="4"/>
      <c r="G2" s="3"/>
      <c r="H2" s="4"/>
    </row>
    <row r="3" spans="1:8" x14ac:dyDescent="0.4">
      <c r="A3" s="6" t="s">
        <v>15</v>
      </c>
      <c r="B3" s="6" t="s">
        <v>16</v>
      </c>
      <c r="C3" s="6" t="s">
        <v>17</v>
      </c>
      <c r="D3" s="7" t="s">
        <v>18</v>
      </c>
      <c r="E3" s="6" t="s">
        <v>19</v>
      </c>
      <c r="F3" s="7" t="s">
        <v>18</v>
      </c>
      <c r="G3" s="6" t="s">
        <v>20</v>
      </c>
      <c r="H3" s="7" t="s">
        <v>18</v>
      </c>
    </row>
    <row r="4" spans="1:8" x14ac:dyDescent="0.4">
      <c r="A4" s="8" t="s">
        <v>21</v>
      </c>
      <c r="B4" s="8" t="s">
        <v>22</v>
      </c>
      <c r="C4" s="8"/>
      <c r="D4" s="9"/>
      <c r="E4" s="8"/>
      <c r="F4" s="9">
        <v>45607</v>
      </c>
      <c r="G4" s="8"/>
      <c r="H4" s="9">
        <v>45630</v>
      </c>
    </row>
    <row r="5" spans="1:8" x14ac:dyDescent="0.4">
      <c r="A5" s="8" t="s">
        <v>21</v>
      </c>
      <c r="B5" s="8" t="s">
        <v>60</v>
      </c>
      <c r="C5" s="8"/>
      <c r="D5" s="9"/>
      <c r="E5" s="8"/>
      <c r="F5" s="9">
        <v>45631</v>
      </c>
      <c r="G5" s="8"/>
      <c r="H5" s="9">
        <v>45611</v>
      </c>
    </row>
    <row r="6" spans="1:8" x14ac:dyDescent="0.4">
      <c r="A6" s="8" t="s">
        <v>21</v>
      </c>
      <c r="B6" s="8" t="s">
        <v>61</v>
      </c>
      <c r="C6" s="8"/>
      <c r="D6" s="9">
        <v>45637</v>
      </c>
      <c r="E6" s="8"/>
      <c r="F6" s="9">
        <v>45609</v>
      </c>
      <c r="G6" s="8"/>
      <c r="H6" s="9">
        <v>45614</v>
      </c>
    </row>
    <row r="7" spans="1:8" x14ac:dyDescent="0.4">
      <c r="A7" s="8" t="s">
        <v>21</v>
      </c>
      <c r="B7" s="8" t="s">
        <v>62</v>
      </c>
      <c r="C7" s="8"/>
      <c r="D7" s="9">
        <v>45644</v>
      </c>
      <c r="E7" s="8"/>
      <c r="F7" s="9">
        <v>45633</v>
      </c>
      <c r="G7" s="8"/>
      <c r="H7" s="9">
        <v>45617</v>
      </c>
    </row>
    <row r="8" spans="1:8" x14ac:dyDescent="0.4">
      <c r="A8" s="8" t="s">
        <v>21</v>
      </c>
      <c r="B8" s="8" t="s">
        <v>63</v>
      </c>
      <c r="C8" s="8"/>
      <c r="D8" s="10"/>
      <c r="E8" s="8"/>
      <c r="F8" s="9">
        <v>45634</v>
      </c>
      <c r="G8" s="8"/>
      <c r="H8" s="9">
        <v>45626</v>
      </c>
    </row>
    <row r="9" spans="1:8" x14ac:dyDescent="0.4">
      <c r="A9" s="8" t="s">
        <v>21</v>
      </c>
      <c r="B9" s="8" t="s">
        <v>64</v>
      </c>
      <c r="C9" s="8"/>
      <c r="D9" s="10"/>
      <c r="E9" s="8"/>
      <c r="F9" s="9">
        <v>45636</v>
      </c>
      <c r="G9" s="8"/>
      <c r="H9" s="9">
        <v>45615</v>
      </c>
    </row>
    <row r="10" spans="1:8" x14ac:dyDescent="0.4">
      <c r="A10" s="8" t="s">
        <v>21</v>
      </c>
      <c r="B10" s="8"/>
      <c r="C10" s="8"/>
      <c r="D10" s="10"/>
      <c r="E10" s="8"/>
      <c r="F10" s="10"/>
      <c r="G10" s="8"/>
      <c r="H10" s="10"/>
    </row>
    <row r="11" spans="1:8" x14ac:dyDescent="0.4">
      <c r="A11" s="8" t="s">
        <v>21</v>
      </c>
      <c r="B11" s="8"/>
      <c r="C11" s="8"/>
      <c r="D11" s="10"/>
      <c r="E11" s="8"/>
      <c r="F11" s="10"/>
      <c r="G11" s="8"/>
      <c r="H11" s="10"/>
    </row>
    <row r="12" spans="1:8" x14ac:dyDescent="0.4">
      <c r="A12" s="5"/>
      <c r="B12" s="3"/>
      <c r="C12" s="3"/>
      <c r="D12" s="4"/>
      <c r="E12" s="3"/>
      <c r="F12" s="4"/>
      <c r="G12" s="3"/>
      <c r="H12" s="4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検証DATA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2024-12-18T16:43:06Z</dcterms:modified>
</cp:coreProperties>
</file>