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4" documentId="8_{A84C724F-D812-42CF-A3E7-8B519A7D3FFC}" xr6:coauthVersionLast="47" xr6:coauthVersionMax="47" xr10:uidLastSave="{018EEF5A-2C6C-4116-B9F9-F2232BF5A1B5}"/>
  <bookViews>
    <workbookView xWindow="-12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7" l="1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3" i="7"/>
  <c r="C15" i="1"/>
  <c r="C17" i="1"/>
  <c r="B17" i="1"/>
  <c r="B16" i="1"/>
  <c r="B15" i="1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3" i="7"/>
  <c r="B14" i="1"/>
  <c r="B13" i="1"/>
  <c r="B12" i="1"/>
  <c r="B11" i="1"/>
  <c r="B10" i="1"/>
  <c r="B9" i="1"/>
  <c r="K59" i="1" s="1"/>
  <c r="C13" i="1"/>
  <c r="C12" i="1"/>
  <c r="C11" i="1"/>
  <c r="C10" i="1"/>
  <c r="H25" i="7"/>
  <c r="N25" i="7" s="1"/>
  <c r="G25" i="7"/>
  <c r="F25" i="7"/>
  <c r="H24" i="7"/>
  <c r="N24" i="7" s="1"/>
  <c r="F24" i="7"/>
  <c r="G24" i="7" s="1"/>
  <c r="H23" i="7"/>
  <c r="N23" i="7" s="1"/>
  <c r="G23" i="7"/>
  <c r="F23" i="7"/>
  <c r="H22" i="7"/>
  <c r="N22" i="7" s="1"/>
  <c r="G22" i="7"/>
  <c r="F22" i="7"/>
  <c r="H21" i="7"/>
  <c r="N21" i="7" s="1"/>
  <c r="G21" i="7"/>
  <c r="F21" i="7"/>
  <c r="H20" i="7"/>
  <c r="N20" i="7" s="1"/>
  <c r="G20" i="7"/>
  <c r="F20" i="7"/>
  <c r="H19" i="7"/>
  <c r="N19" i="7" s="1"/>
  <c r="G19" i="7"/>
  <c r="F19" i="7"/>
  <c r="H18" i="7"/>
  <c r="N18" i="7" s="1"/>
  <c r="G18" i="7"/>
  <c r="F18" i="7"/>
  <c r="H17" i="7"/>
  <c r="N17" i="7" s="1"/>
  <c r="G17" i="7"/>
  <c r="F17" i="7"/>
  <c r="H16" i="7"/>
  <c r="N16" i="7" s="1"/>
  <c r="F16" i="7"/>
  <c r="G16" i="7" s="1"/>
  <c r="H15" i="7"/>
  <c r="N15" i="7" s="1"/>
  <c r="G15" i="7"/>
  <c r="F15" i="7"/>
  <c r="H14" i="7"/>
  <c r="N14" i="7" s="1"/>
  <c r="F14" i="7"/>
  <c r="G14" i="7" s="1"/>
  <c r="H13" i="7"/>
  <c r="N13" i="7" s="1"/>
  <c r="G13" i="7"/>
  <c r="F13" i="7"/>
  <c r="H12" i="7"/>
  <c r="N12" i="7" s="1"/>
  <c r="F12" i="7"/>
  <c r="G12" i="7" s="1"/>
  <c r="H11" i="7"/>
  <c r="N11" i="7" s="1"/>
  <c r="F11" i="7"/>
  <c r="G11" i="7" s="1"/>
  <c r="H10" i="7"/>
  <c r="N10" i="7" s="1"/>
  <c r="F10" i="7"/>
  <c r="G10" i="7" s="1"/>
  <c r="H9" i="7"/>
  <c r="N9" i="7" s="1"/>
  <c r="F9" i="7"/>
  <c r="G9" i="7" s="1"/>
  <c r="H8" i="7"/>
  <c r="N8" i="7" s="1"/>
  <c r="F8" i="7"/>
  <c r="G8" i="7" s="1"/>
  <c r="H7" i="7"/>
  <c r="N7" i="7" s="1"/>
  <c r="F7" i="7"/>
  <c r="G7" i="7" s="1"/>
  <c r="H6" i="7"/>
  <c r="N6" i="7" s="1"/>
  <c r="F6" i="7"/>
  <c r="G6" i="7" s="1"/>
  <c r="H5" i="7"/>
  <c r="N5" i="7" s="1"/>
  <c r="F5" i="7"/>
  <c r="G5" i="7" s="1"/>
  <c r="H4" i="7"/>
  <c r="N4" i="7" s="1"/>
  <c r="F4" i="7"/>
  <c r="G4" i="7" s="1"/>
  <c r="H3" i="7"/>
  <c r="N3" i="7" s="1"/>
  <c r="F3" i="7"/>
  <c r="G3" i="7" s="1"/>
  <c r="F61" i="1"/>
  <c r="E61" i="1"/>
  <c r="D61" i="1"/>
  <c r="F60" i="1"/>
  <c r="E60" i="1"/>
  <c r="D60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K27" i="1" s="1"/>
  <c r="G26" i="1"/>
  <c r="J27" i="1" s="1"/>
  <c r="O25" i="1"/>
  <c r="N25" i="1"/>
  <c r="M25" i="1"/>
  <c r="I25" i="1"/>
  <c r="L26" i="1" s="1"/>
  <c r="H25" i="1"/>
  <c r="K26" i="1" s="1"/>
  <c r="G25" i="1"/>
  <c r="J26" i="1" s="1"/>
  <c r="O24" i="1"/>
  <c r="N24" i="1"/>
  <c r="M24" i="1"/>
  <c r="I24" i="1"/>
  <c r="L25" i="1" s="1"/>
  <c r="H24" i="1"/>
  <c r="K25" i="1" s="1"/>
  <c r="G24" i="1"/>
  <c r="J25" i="1" s="1"/>
  <c r="O23" i="1"/>
  <c r="N23" i="1"/>
  <c r="M23" i="1"/>
  <c r="I23" i="1"/>
  <c r="L24" i="1" s="1"/>
  <c r="H23" i="1"/>
  <c r="K24" i="1" s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I19" i="1"/>
  <c r="L20" i="1" s="1"/>
  <c r="H19" i="1"/>
  <c r="K20" i="1" s="1"/>
  <c r="G19" i="1"/>
  <c r="J20" i="1" s="1"/>
  <c r="O18" i="1"/>
  <c r="N18" i="1"/>
  <c r="M18" i="1"/>
  <c r="I18" i="1"/>
  <c r="L19" i="1" s="1"/>
  <c r="H18" i="1"/>
  <c r="K19" i="1" s="1"/>
  <c r="G18" i="1"/>
  <c r="J19" i="1" s="1"/>
  <c r="O17" i="1"/>
  <c r="N17" i="1"/>
  <c r="M17" i="1"/>
  <c r="G17" i="1" s="1"/>
  <c r="J18" i="1" s="1"/>
  <c r="I17" i="1"/>
  <c r="L18" i="1" s="1"/>
  <c r="H17" i="1"/>
  <c r="K18" i="1" s="1"/>
  <c r="O16" i="1"/>
  <c r="N16" i="1"/>
  <c r="M16" i="1"/>
  <c r="I16" i="1"/>
  <c r="L17" i="1" s="1"/>
  <c r="H16" i="1"/>
  <c r="K17" i="1" s="1"/>
  <c r="G16" i="1"/>
  <c r="J17" i="1" s="1"/>
  <c r="O15" i="1"/>
  <c r="I15" i="1" s="1"/>
  <c r="L16" i="1" s="1"/>
  <c r="N15" i="1"/>
  <c r="M15" i="1"/>
  <c r="H15" i="1"/>
  <c r="K16" i="1" s="1"/>
  <c r="G15" i="1"/>
  <c r="J16" i="1" s="1"/>
  <c r="I8" i="1"/>
  <c r="L9" i="1" s="1"/>
  <c r="O9" i="1" s="1"/>
  <c r="H8" i="1"/>
  <c r="K9" i="1" s="1"/>
  <c r="N9" i="1" s="1"/>
  <c r="G8" i="1"/>
  <c r="D62" i="1" l="1"/>
  <c r="E62" i="1"/>
  <c r="F62" i="1"/>
  <c r="L3" i="7"/>
  <c r="M3" i="7" s="1"/>
  <c r="L4" i="7"/>
  <c r="M4" i="7" s="1"/>
  <c r="L5" i="7"/>
  <c r="M5" i="7" s="1"/>
  <c r="L6" i="7"/>
  <c r="M6" i="7" s="1"/>
  <c r="L7" i="7"/>
  <c r="M7" i="7" s="1"/>
  <c r="L8" i="7"/>
  <c r="M8" i="7" s="1"/>
  <c r="L9" i="7"/>
  <c r="M9" i="7" s="1"/>
  <c r="L10" i="7"/>
  <c r="M10" i="7" s="1"/>
  <c r="L11" i="7"/>
  <c r="M11" i="7" s="1"/>
  <c r="L12" i="7"/>
  <c r="M12" i="7" s="1"/>
  <c r="L13" i="7"/>
  <c r="M13" i="7" s="1"/>
  <c r="L14" i="7"/>
  <c r="M14" i="7" s="1"/>
  <c r="L15" i="7"/>
  <c r="M15" i="7" s="1"/>
  <c r="L16" i="7"/>
  <c r="M16" i="7" s="1"/>
  <c r="L17" i="7"/>
  <c r="M17" i="7" s="1"/>
  <c r="L18" i="7"/>
  <c r="M18" i="7" s="1"/>
  <c r="L19" i="7"/>
  <c r="M19" i="7" s="1"/>
  <c r="L20" i="7"/>
  <c r="M20" i="7" s="1"/>
  <c r="L21" i="7"/>
  <c r="M21" i="7" s="1"/>
  <c r="L22" i="7"/>
  <c r="M22" i="7" s="1"/>
  <c r="L23" i="7"/>
  <c r="M23" i="7" s="1"/>
  <c r="L24" i="7"/>
  <c r="M24" i="7" s="1"/>
  <c r="L25" i="7"/>
  <c r="M25" i="7" s="1"/>
  <c r="I9" i="1"/>
  <c r="H9" i="1"/>
  <c r="J9" i="1"/>
  <c r="M9" i="1" s="1"/>
  <c r="L10" i="1" l="1"/>
  <c r="O10" i="1" s="1"/>
  <c r="I10" i="1" s="1"/>
  <c r="K10" i="1"/>
  <c r="N10" i="1" s="1"/>
  <c r="H10" i="1"/>
  <c r="G9" i="1"/>
  <c r="K11" i="1" l="1"/>
  <c r="N11" i="1" s="1"/>
  <c r="H11" i="1"/>
  <c r="L11" i="1"/>
  <c r="O11" i="1" s="1"/>
  <c r="I11" i="1" s="1"/>
  <c r="J10" i="1"/>
  <c r="M10" i="1" s="1"/>
  <c r="G10" i="1" s="1"/>
  <c r="L12" i="1" l="1"/>
  <c r="O12" i="1" s="1"/>
  <c r="I12" i="1" s="1"/>
  <c r="J11" i="1"/>
  <c r="M11" i="1" s="1"/>
  <c r="K12" i="1"/>
  <c r="N12" i="1" s="1"/>
  <c r="H12" i="1" s="1"/>
  <c r="K13" i="1" l="1"/>
  <c r="N13" i="1" s="1"/>
  <c r="H13" i="1" s="1"/>
  <c r="K14" i="1" s="1"/>
  <c r="N14" i="1" s="1"/>
  <c r="H14" i="1" s="1"/>
  <c r="K15" i="1" s="1"/>
  <c r="L13" i="1"/>
  <c r="O13" i="1" s="1"/>
  <c r="I13" i="1" s="1"/>
  <c r="L14" i="1" s="1"/>
  <c r="O14" i="1" s="1"/>
  <c r="I14" i="1" s="1"/>
  <c r="L15" i="1" s="1"/>
  <c r="G11" i="1"/>
  <c r="O59" i="1"/>
  <c r="I59" i="1" s="1"/>
  <c r="I61" i="1" s="1"/>
  <c r="L61" i="1" s="1"/>
  <c r="N59" i="1" l="1"/>
  <c r="H59" i="1" s="1"/>
  <c r="H61" i="1" s="1"/>
  <c r="K61" i="1" s="1"/>
  <c r="J12" i="1"/>
  <c r="M12" i="1" s="1"/>
  <c r="G12" i="1" s="1"/>
  <c r="J13" i="1" l="1"/>
  <c r="M13" i="1" s="1"/>
  <c r="G13" i="1" l="1"/>
  <c r="J14" i="1" s="1"/>
  <c r="M14" i="1" s="1"/>
  <c r="G14" i="1" s="1"/>
  <c r="J15" i="1" s="1"/>
  <c r="M59" i="1" l="1"/>
  <c r="G59" i="1" s="1"/>
  <c r="G61" i="1" s="1"/>
  <c r="J61" i="1" s="1"/>
</calcChain>
</file>

<file path=xl/sharedStrings.xml><?xml version="1.0" encoding="utf-8"?>
<sst xmlns="http://schemas.openxmlformats.org/spreadsheetml/2006/main" count="111" uniqueCount="83">
  <si>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</si>
  <si>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</si>
  <si>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</si>
  <si>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</si>
  <si>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</si>
  <si>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</si>
  <si>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</si>
  <si>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</si>
  <si>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</si>
  <si>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</si>
  <si>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</si>
  <si>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</si>
  <si>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</si>
  <si>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</si>
  <si>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3"/>
  </si>
  <si>
    <t>ルール</t>
    <phoneticPr fontId="3"/>
  </si>
  <si>
    <t>通貨ペア</t>
    <rPh sb="0" eb="2">
      <t>ツウカ</t>
    </rPh>
    <phoneticPr fontId="3"/>
  </si>
  <si>
    <t>日足</t>
    <rPh sb="0" eb="2">
      <t>ヒアシ</t>
    </rPh>
    <phoneticPr fontId="3"/>
  </si>
  <si>
    <t>終了日</t>
    <rPh sb="0" eb="3">
      <t>シュウリョウビ</t>
    </rPh>
    <phoneticPr fontId="3"/>
  </si>
  <si>
    <t>4Ｈ足</t>
    <rPh sb="2" eb="3">
      <t>アシ</t>
    </rPh>
    <phoneticPr fontId="3"/>
  </si>
  <si>
    <t>１Ｈ足</t>
    <rPh sb="2" eb="3">
      <t>アシ</t>
    </rPh>
    <phoneticPr fontId="3"/>
  </si>
  <si>
    <t>PB</t>
    <phoneticPr fontId="3"/>
  </si>
  <si>
    <t>EUR/USD</t>
    <phoneticPr fontId="3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</si>
  <si>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</si>
  <si>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</si>
  <si>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</si>
  <si>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</si>
  <si>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</si>
  <si>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</si>
  <si>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</si>
  <si>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</si>
  <si>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</si>
  <si>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</si>
  <si>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</si>
  <si>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</si>
  <si>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</si>
  <si>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</si>
  <si>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</si>
  <si>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</si>
  <si>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</si>
  <si>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</si>
  <si>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</si>
  <si>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</si>
  <si>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</si>
  <si>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</si>
  <si>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</si>
  <si>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</si>
  <si>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</si>
  <si>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</si>
  <si>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</si>
  <si>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</si>
  <si>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</si>
  <si>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</si>
  <si>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</si>
  <si>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</si>
  <si>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10MA</t>
    <phoneticPr fontId="1"/>
  </si>
  <si>
    <t>20MA</t>
    <phoneticPr fontId="1"/>
  </si>
  <si>
    <t>#</t>
    <phoneticPr fontId="1"/>
  </si>
  <si>
    <t>Date / Time</t>
    <phoneticPr fontId="1"/>
  </si>
  <si>
    <r>
      <rPr>
        <b/>
        <sz val="11"/>
        <color theme="1"/>
        <rFont val="Meiryo UI"/>
        <family val="3"/>
        <charset val="128"/>
      </rPr>
      <t>決済</t>
    </r>
    <r>
      <rPr>
        <b/>
        <sz val="9"/>
        <color theme="1"/>
        <rFont val="Meiryo UI"/>
        <family val="3"/>
        <charset val="128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</si>
  <si>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USD/CHF</t>
    <phoneticPr fontId="1"/>
  </si>
  <si>
    <t>USD/JPY</t>
    <phoneticPr fontId="1"/>
  </si>
  <si>
    <t>EUR/JPY</t>
    <phoneticPr fontId="1"/>
  </si>
  <si>
    <t>GBP/JPY</t>
    <phoneticPr fontId="1"/>
  </si>
  <si>
    <t>GBP/USD</t>
    <phoneticPr fontId="1"/>
  </si>
  <si>
    <t>H4</t>
    <phoneticPr fontId="1"/>
  </si>
  <si>
    <t xml:space="preserve"> </t>
    <phoneticPr fontId="1"/>
  </si>
  <si>
    <t>ヒゲ長（H-L)</t>
    <rPh sb="2" eb="3">
      <t>チョウ</t>
    </rPh>
    <phoneticPr fontId="1"/>
  </si>
  <si>
    <t>CA</t>
    <phoneticPr fontId="1"/>
  </si>
  <si>
    <t>CA条件：エントリー前にPBを逆ブレイクされたらキャンセル</t>
    <rPh sb="2" eb="4">
      <t>ジョウケン</t>
    </rPh>
    <rPh sb="10" eb="11">
      <t>マエ</t>
    </rPh>
    <rPh sb="15" eb="16">
      <t>ギャク</t>
    </rPh>
    <phoneticPr fontId="1"/>
  </si>
  <si>
    <t>CA</t>
    <phoneticPr fontId="1"/>
  </si>
  <si>
    <t>4:00に下値ブレイクしたので売りエントリするも8:00に上値逆ブレイクで損切り</t>
    <rPh sb="5" eb="7">
      <t>シタネ</t>
    </rPh>
    <rPh sb="15" eb="16">
      <t>ウ</t>
    </rPh>
    <rPh sb="29" eb="31">
      <t>ウワネ</t>
    </rPh>
    <rPh sb="31" eb="32">
      <t>ギャク</t>
    </rPh>
    <rPh sb="37" eb="39">
      <t>ソンギ</t>
    </rPh>
    <phoneticPr fontId="1"/>
  </si>
  <si>
    <t>12:00に上値逆ブレイクされたのでキャンセル</t>
    <rPh sb="6" eb="8">
      <t>ウワネ</t>
    </rPh>
    <rPh sb="8" eb="9">
      <t>ギャク</t>
    </rPh>
    <phoneticPr fontId="1"/>
  </si>
  <si>
    <t>上値をブレイクしたので買いで24:00エントリー：翌日20:00まで上昇して200%クリア</t>
    <rPh sb="0" eb="2">
      <t>ウワネ</t>
    </rPh>
    <rPh sb="25" eb="27">
      <t>ヨクジツ</t>
    </rPh>
    <rPh sb="34" eb="36">
      <t>ジョウショウ</t>
    </rPh>
    <phoneticPr fontId="1"/>
  </si>
  <si>
    <t>PBが20:00出現したが、24:00のローソク足の安値がPB高値よりも高いところに飛躍してしまって買い注文できず</t>
    <rPh sb="8" eb="10">
      <t>シュツゲン</t>
    </rPh>
    <rPh sb="24" eb="25">
      <t>アシ</t>
    </rPh>
    <rPh sb="26" eb="28">
      <t>ヤスネ</t>
    </rPh>
    <rPh sb="31" eb="33">
      <t>タカネ</t>
    </rPh>
    <rPh sb="36" eb="37">
      <t>タカ</t>
    </rPh>
    <rPh sb="42" eb="44">
      <t>ヒヤク</t>
    </rPh>
    <rPh sb="50" eb="51">
      <t>カ</t>
    </rPh>
    <rPh sb="52" eb="54">
      <t>チュウモン</t>
    </rPh>
    <phoneticPr fontId="1"/>
  </si>
  <si>
    <t>PBが16:00出現して、20:00のローソク足の高値がPB高値をブレイクしたのでエントリーするが1.27まで上昇せずストップ</t>
    <rPh sb="8" eb="10">
      <t>シュツゲン</t>
    </rPh>
    <rPh sb="23" eb="24">
      <t>アシ</t>
    </rPh>
    <rPh sb="25" eb="27">
      <t>タカネ</t>
    </rPh>
    <rPh sb="30" eb="32">
      <t>タカネ</t>
    </rPh>
    <rPh sb="55" eb="57">
      <t>ジョウショウ</t>
    </rPh>
    <phoneticPr fontId="1"/>
  </si>
  <si>
    <t>8:00に下値を逆ブレイクされてCA</t>
    <rPh sb="5" eb="7">
      <t>シタネ</t>
    </rPh>
    <rPh sb="8" eb="9">
      <t>ギャク</t>
    </rPh>
    <phoneticPr fontId="1"/>
  </si>
  <si>
    <t>売りのPB出現後、12:00に下値ブレイクしたのでエントリーするが5日4:00に上値逆ブレイクでストップ</t>
    <rPh sb="0" eb="1">
      <t>ウ</t>
    </rPh>
    <rPh sb="5" eb="7">
      <t>シュツゲン</t>
    </rPh>
    <rPh sb="7" eb="8">
      <t>ゴ</t>
    </rPh>
    <rPh sb="15" eb="17">
      <t>シタネ</t>
    </rPh>
    <rPh sb="34" eb="35">
      <t>ニチ</t>
    </rPh>
    <rPh sb="40" eb="42">
      <t>ウワネ</t>
    </rPh>
    <rPh sb="42" eb="43">
      <t>ギャク</t>
    </rPh>
    <phoneticPr fontId="1"/>
  </si>
  <si>
    <t>買いのPB出るが、直後に下値ブレイクしてCA</t>
    <rPh sb="0" eb="1">
      <t>カ</t>
    </rPh>
    <rPh sb="5" eb="6">
      <t>デ</t>
    </rPh>
    <rPh sb="9" eb="11">
      <t>チョクゴ</t>
    </rPh>
    <rPh sb="12" eb="14">
      <t>シタネ</t>
    </rPh>
    <phoneticPr fontId="1"/>
  </si>
  <si>
    <t>売りのPB出現後、12:00の高値が.869でPB高値.896を逆ブレイクしなかったのでエントリー。そのまま下げて2達成。</t>
    <rPh sb="0" eb="1">
      <t>ウ</t>
    </rPh>
    <rPh sb="5" eb="7">
      <t>シュツゲン</t>
    </rPh>
    <rPh sb="7" eb="8">
      <t>ゴ</t>
    </rPh>
    <rPh sb="15" eb="17">
      <t>タカネ</t>
    </rPh>
    <rPh sb="25" eb="27">
      <t>タカネ</t>
    </rPh>
    <rPh sb="32" eb="33">
      <t>ギャク</t>
    </rPh>
    <rPh sb="54" eb="55">
      <t>サ</t>
    </rPh>
    <rPh sb="58" eb="60">
      <t>タッセイ</t>
    </rPh>
    <phoneticPr fontId="1"/>
  </si>
  <si>
    <t>実体長さ</t>
    <rPh sb="0" eb="2">
      <t>ジッタイ</t>
    </rPh>
    <rPh sb="2" eb="3">
      <t>ナガ</t>
    </rPh>
    <phoneticPr fontId="1"/>
  </si>
  <si>
    <t>・キャンセル条件ルールをちゃんと適用できていなかったので改善しました。
・アドバイス頂いた、ヒゲの長さ（high)-(low) が、実体の長さ abs{(open)-(close)} の三倍以上になるよう修正しました。</t>
    <rPh sb="6" eb="8">
      <t>ジョウケン</t>
    </rPh>
    <rPh sb="16" eb="18">
      <t>テキヨウ</t>
    </rPh>
    <rPh sb="28" eb="30">
      <t>カイゼン</t>
    </rPh>
    <rPh sb="42" eb="43">
      <t>イタダ</t>
    </rPh>
    <rPh sb="49" eb="50">
      <t>ナガ</t>
    </rPh>
    <rPh sb="66" eb="68">
      <t>ジッタイ</t>
    </rPh>
    <rPh sb="69" eb="70">
      <t>ナガ</t>
    </rPh>
    <rPh sb="93" eb="95">
      <t>サンバイ</t>
    </rPh>
    <rPh sb="95" eb="97">
      <t>イジョウ</t>
    </rPh>
    <rPh sb="102" eb="104">
      <t>シュウセイ</t>
    </rPh>
    <phoneticPr fontId="1"/>
  </si>
  <si>
    <t>・4番目の↑矢印をつけたPBの次のローソク足がPB高値を遙かに超えた水準で終始してしまう事態が発生したとき、成り行きで買い注文するのは無謀ですよね…こういう時はエントリーしないルールをディシプリンとしてもっておくべきですかね。</t>
    <rPh sb="2" eb="4">
      <t>バンメ</t>
    </rPh>
    <rPh sb="6" eb="8">
      <t>ヤジルシ</t>
    </rPh>
    <rPh sb="15" eb="16">
      <t>ツギ</t>
    </rPh>
    <rPh sb="21" eb="22">
      <t>アシ</t>
    </rPh>
    <rPh sb="25" eb="27">
      <t>タカネ</t>
    </rPh>
    <rPh sb="28" eb="29">
      <t>ハル</t>
    </rPh>
    <rPh sb="31" eb="32">
      <t>コ</t>
    </rPh>
    <rPh sb="34" eb="36">
      <t>スイジュン</t>
    </rPh>
    <rPh sb="37" eb="39">
      <t>シュウシ</t>
    </rPh>
    <rPh sb="44" eb="46">
      <t>ジタイ</t>
    </rPh>
    <rPh sb="47" eb="49">
      <t>ハッセイ</t>
    </rPh>
    <rPh sb="54" eb="55">
      <t>ナ</t>
    </rPh>
    <rPh sb="56" eb="57">
      <t>ユ</t>
    </rPh>
    <rPh sb="59" eb="60">
      <t>カ</t>
    </rPh>
    <rPh sb="61" eb="63">
      <t>チュウモン</t>
    </rPh>
    <rPh sb="67" eb="69">
      <t>ムボウ</t>
    </rPh>
    <rPh sb="78" eb="79">
      <t>トキ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</si>
</sst>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yyyy/m/d\ h:mm;@"/>
    <numFmt numFmtId="180" formatCode="#,##0.00000_);[Red]\(#,##0.00000\)"/>
    <numFmt numFmtId="181" formatCode="0_);[Red]\(0\)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メイリオ"/>
      <family val="3"/>
      <charset val="128"/>
    </font>
    <font>
      <b/>
      <sz val="12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2">
      <alignment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76" fontId="9" fillId="4" borderId="0" xfId="0" applyNumberFormat="1" applyFont="1" applyFill="1" applyAlignment="1">
      <alignment horizontal="center" vertical="center"/>
    </xf>
    <xf numFmtId="179" fontId="9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180" fontId="9" fillId="0" borderId="0" xfId="0" applyNumberFormat="1" applyFont="1">
      <alignment vertical="center"/>
    </xf>
    <xf numFmtId="180" fontId="9" fillId="5" borderId="0" xfId="0" applyNumberFormat="1" applyFont="1" applyFill="1" applyAlignment="1">
      <alignment horizontal="center" vertical="center"/>
    </xf>
    <xf numFmtId="180" fontId="9" fillId="5" borderId="0" xfId="0" applyNumberFormat="1" applyFont="1" applyFill="1">
      <alignment vertical="center"/>
    </xf>
    <xf numFmtId="0" fontId="10" fillId="0" borderId="0" xfId="0" applyFont="1">
      <alignment vertical="center"/>
    </xf>
    <xf numFmtId="179" fontId="11" fillId="0" borderId="0" xfId="0" applyNumberFormat="1" applyFont="1">
      <alignment vertical="center"/>
    </xf>
    <xf numFmtId="0" fontId="11" fillId="0" borderId="0" xfId="0" applyFont="1">
      <alignment vertical="center"/>
    </xf>
    <xf numFmtId="177" fontId="11" fillId="0" borderId="0" xfId="0" applyNumberFormat="1" applyFont="1">
      <alignment vertical="center"/>
    </xf>
    <xf numFmtId="0" fontId="10" fillId="0" borderId="10" xfId="0" applyFont="1" applyBorder="1">
      <alignment vertical="center"/>
    </xf>
    <xf numFmtId="179" fontId="10" fillId="0" borderId="10" xfId="0" applyNumberFormat="1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1" xfId="0" applyFont="1" applyBorder="1">
      <alignment vertical="center"/>
    </xf>
    <xf numFmtId="179" fontId="10" fillId="0" borderId="11" xfId="0" applyNumberFormat="1" applyFont="1" applyBorder="1">
      <alignment vertical="center"/>
    </xf>
    <xf numFmtId="0" fontId="12" fillId="0" borderId="11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1" fillId="0" borderId="2" xfId="0" applyFont="1" applyBorder="1">
      <alignment vertical="center"/>
    </xf>
    <xf numFmtId="179" fontId="11" fillId="0" borderId="2" xfId="0" applyNumberFormat="1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6" fontId="11" fillId="0" borderId="13" xfId="0" applyNumberFormat="1" applyFont="1" applyBorder="1">
      <alignment vertical="center"/>
    </xf>
    <xf numFmtId="176" fontId="11" fillId="0" borderId="14" xfId="0" applyNumberFormat="1" applyFont="1" applyBorder="1">
      <alignment vertical="center"/>
    </xf>
    <xf numFmtId="176" fontId="11" fillId="0" borderId="15" xfId="0" applyNumberFormat="1" applyFont="1" applyBorder="1">
      <alignment vertical="center"/>
    </xf>
    <xf numFmtId="0" fontId="11" fillId="0" borderId="8" xfId="0" applyFont="1" applyBorder="1">
      <alignment vertical="center"/>
    </xf>
    <xf numFmtId="179" fontId="11" fillId="0" borderId="10" xfId="0" applyNumberFormat="1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176" fontId="11" fillId="0" borderId="0" xfId="0" applyNumberFormat="1" applyFont="1">
      <alignment vertical="center"/>
    </xf>
    <xf numFmtId="38" fontId="11" fillId="0" borderId="3" xfId="1" applyFont="1" applyBorder="1">
      <alignment vertical="center"/>
    </xf>
    <xf numFmtId="38" fontId="11" fillId="0" borderId="4" xfId="1" applyFont="1" applyBorder="1">
      <alignment vertical="center"/>
    </xf>
    <xf numFmtId="38" fontId="11" fillId="0" borderId="5" xfId="1" applyFont="1" applyBorder="1">
      <alignment vertical="center"/>
    </xf>
    <xf numFmtId="179" fontId="11" fillId="0" borderId="12" xfId="0" applyNumberFormat="1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>
      <alignment vertical="center"/>
    </xf>
    <xf numFmtId="0" fontId="13" fillId="0" borderId="9" xfId="0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0" xfId="1" applyFont="1" applyBorder="1">
      <alignment vertical="center"/>
    </xf>
    <xf numFmtId="38" fontId="11" fillId="0" borderId="9" xfId="1" applyFont="1" applyBorder="1">
      <alignment vertical="center"/>
    </xf>
    <xf numFmtId="0" fontId="13" fillId="3" borderId="9" xfId="0" applyFont="1" applyFill="1" applyBorder="1">
      <alignment vertical="center"/>
    </xf>
    <xf numFmtId="179" fontId="11" fillId="0" borderId="11" xfId="0" applyNumberFormat="1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7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4" fillId="0" borderId="13" xfId="1" applyFont="1" applyFill="1" applyBorder="1">
      <alignment vertical="center"/>
    </xf>
    <xf numFmtId="0" fontId="14" fillId="0" borderId="15" xfId="0" applyFont="1" applyBorder="1">
      <alignment vertical="center"/>
    </xf>
    <xf numFmtId="38" fontId="11" fillId="0" borderId="13" xfId="0" applyNumberFormat="1" applyFont="1" applyBorder="1">
      <alignment vertical="center"/>
    </xf>
    <xf numFmtId="38" fontId="11" fillId="0" borderId="14" xfId="0" applyNumberFormat="1" applyFont="1" applyBorder="1">
      <alignment vertical="center"/>
    </xf>
    <xf numFmtId="38" fontId="11" fillId="0" borderId="15" xfId="0" applyNumberFormat="1" applyFont="1" applyBorder="1">
      <alignment vertical="center"/>
    </xf>
    <xf numFmtId="0" fontId="11" fillId="0" borderId="9" xfId="0" applyFont="1" applyBorder="1">
      <alignment vertical="center"/>
    </xf>
    <xf numFmtId="9" fontId="10" fillId="0" borderId="13" xfId="3" applyFont="1" applyBorder="1">
      <alignment vertical="center"/>
    </xf>
    <xf numFmtId="9" fontId="10" fillId="0" borderId="14" xfId="3" applyFont="1" applyBorder="1">
      <alignment vertical="center"/>
    </xf>
    <xf numFmtId="9" fontId="10" fillId="0" borderId="15" xfId="3" applyFont="1" applyBorder="1">
      <alignment vertical="center"/>
    </xf>
    <xf numFmtId="178" fontId="10" fillId="0" borderId="13" xfId="3" applyNumberFormat="1" applyFont="1" applyBorder="1">
      <alignment vertical="center"/>
    </xf>
    <xf numFmtId="178" fontId="10" fillId="0" borderId="2" xfId="3" applyNumberFormat="1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9" fontId="10" fillId="0" borderId="13" xfId="0" applyNumberFormat="1" applyFont="1" applyBorder="1">
      <alignment vertical="center"/>
    </xf>
    <xf numFmtId="9" fontId="10" fillId="0" borderId="14" xfId="0" applyNumberFormat="1" applyFont="1" applyBorder="1">
      <alignment vertical="center"/>
    </xf>
    <xf numFmtId="9" fontId="10" fillId="0" borderId="15" xfId="0" applyNumberFormat="1" applyFont="1" applyBorder="1">
      <alignment vertical="center"/>
    </xf>
    <xf numFmtId="9" fontId="10" fillId="0" borderId="0" xfId="0" applyNumberFormat="1" applyFont="1">
      <alignment vertical="center"/>
    </xf>
    <xf numFmtId="0" fontId="15" fillId="0" borderId="0" xfId="2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left" vertical="top"/>
    </xf>
    <xf numFmtId="0" fontId="15" fillId="0" borderId="0" xfId="2" applyFont="1" applyAlignment="1">
      <alignment vertical="top" wrapText="1"/>
    </xf>
    <xf numFmtId="0" fontId="15" fillId="0" borderId="0" xfId="2" applyFont="1" applyAlignment="1">
      <alignment vertical="top"/>
    </xf>
    <xf numFmtId="0" fontId="16" fillId="0" borderId="0" xfId="0" applyFont="1" applyAlignme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25</xdr:col>
      <xdr:colOff>402240</xdr:colOff>
      <xdr:row>45</xdr:row>
      <xdr:rowOff>174977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ED6124C-D6AF-FF18-DC3C-AE850236A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689865" cy="8211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2" sqref="C2"/>
    </sheetView>
  </sheetViews>
  <sheetFormatPr defaultRowHeight="15.75" x14ac:dyDescent="0.4"/>
  <cols>
    <col min="1" max="1" width="4.875" style="24" customWidth="1"/>
    <col min="2" max="2" width="19.25" style="23" bestFit="1" customWidth="1"/>
    <col min="3" max="3" width="10.625" style="24" customWidth="1"/>
    <col min="4" max="6" width="8.25" style="24" customWidth="1"/>
    <col min="7" max="7" width="9.875" style="24" customWidth="1"/>
    <col min="8" max="9" width="10" style="24" bestFit="1" customWidth="1"/>
    <col min="10" max="15" width="7.75" style="24" customWidth="1"/>
    <col min="16" max="16384" width="9" style="24"/>
  </cols>
  <sheetData>
    <row r="1" spans="1:18" x14ac:dyDescent="0.4">
      <c r="A1" s="22" t="s">
        <v>7</v>
      </c>
      <c r="C1" s="24" t="s">
        <v>62</v>
      </c>
    </row>
    <row r="2" spans="1:18" x14ac:dyDescent="0.4">
      <c r="A2" s="22" t="s">
        <v>8</v>
      </c>
      <c r="C2" s="91" t="s">
        <v>65</v>
      </c>
    </row>
    <row r="3" spans="1:18" x14ac:dyDescent="0.4">
      <c r="A3" s="22" t="s">
        <v>10</v>
      </c>
      <c r="C3" s="25">
        <v>100000</v>
      </c>
    </row>
    <row r="4" spans="1:18" x14ac:dyDescent="0.4">
      <c r="A4" s="22" t="s">
        <v>11</v>
      </c>
      <c r="C4" s="25" t="s">
        <v>13</v>
      </c>
    </row>
    <row r="5" spans="1:18" ht="16.5" thickBot="1" x14ac:dyDescent="0.45">
      <c r="A5" s="22" t="s">
        <v>12</v>
      </c>
      <c r="C5" s="25" t="s">
        <v>49</v>
      </c>
    </row>
    <row r="6" spans="1:18" ht="16.5" thickBot="1" x14ac:dyDescent="0.45">
      <c r="A6" s="26" t="s">
        <v>0</v>
      </c>
      <c r="B6" s="27" t="s">
        <v>1</v>
      </c>
      <c r="C6" s="26" t="s">
        <v>1</v>
      </c>
      <c r="D6" s="28" t="s">
        <v>59</v>
      </c>
      <c r="E6" s="29"/>
      <c r="F6" s="30"/>
      <c r="G6" s="92" t="s">
        <v>3</v>
      </c>
      <c r="H6" s="93"/>
      <c r="I6" s="99"/>
      <c r="J6" s="92" t="s">
        <v>23</v>
      </c>
      <c r="K6" s="93"/>
      <c r="L6" s="99"/>
      <c r="M6" s="92" t="s">
        <v>24</v>
      </c>
      <c r="N6" s="93"/>
      <c r="O6" s="99"/>
    </row>
    <row r="7" spans="1:18" ht="16.5" thickBot="1" x14ac:dyDescent="0.45">
      <c r="A7" s="31"/>
      <c r="B7" s="32" t="s">
        <v>2</v>
      </c>
      <c r="C7" s="33" t="s">
        <v>28</v>
      </c>
      <c r="D7" s="34">
        <v>1.27</v>
      </c>
      <c r="E7" s="35">
        <v>1.5</v>
      </c>
      <c r="F7" s="36">
        <v>2</v>
      </c>
      <c r="G7" s="34">
        <v>1.27</v>
      </c>
      <c r="H7" s="35">
        <v>1.5</v>
      </c>
      <c r="I7" s="36">
        <v>2</v>
      </c>
      <c r="J7" s="34">
        <v>1.27</v>
      </c>
      <c r="K7" s="35">
        <v>1.5</v>
      </c>
      <c r="L7" s="36">
        <v>2</v>
      </c>
      <c r="M7" s="34">
        <v>1.27</v>
      </c>
      <c r="N7" s="35">
        <v>1.5</v>
      </c>
      <c r="O7" s="36">
        <v>2</v>
      </c>
    </row>
    <row r="8" spans="1:18" ht="16.5" thickBot="1" x14ac:dyDescent="0.45">
      <c r="A8" s="37" t="s">
        <v>9</v>
      </c>
      <c r="B8" s="38"/>
      <c r="C8" s="39"/>
      <c r="D8" s="40"/>
      <c r="E8" s="41"/>
      <c r="F8" s="42"/>
      <c r="G8" s="43">
        <f>C3</f>
        <v>100000</v>
      </c>
      <c r="H8" s="44">
        <f>C3</f>
        <v>100000</v>
      </c>
      <c r="I8" s="45">
        <f>C3</f>
        <v>100000</v>
      </c>
      <c r="J8" s="96" t="s">
        <v>23</v>
      </c>
      <c r="K8" s="97"/>
      <c r="L8" s="98"/>
      <c r="M8" s="96"/>
      <c r="N8" s="97"/>
      <c r="O8" s="98"/>
    </row>
    <row r="9" spans="1:18" x14ac:dyDescent="0.4">
      <c r="A9" s="46">
        <v>1</v>
      </c>
      <c r="B9" s="47">
        <f>+検証DATA!C3</f>
        <v>45583.333333333336</v>
      </c>
      <c r="C9" s="48" t="s">
        <v>70</v>
      </c>
      <c r="D9" s="49">
        <v>0</v>
      </c>
      <c r="E9" s="50">
        <v>0</v>
      </c>
      <c r="F9" s="51">
        <v>0</v>
      </c>
      <c r="G9" s="52">
        <f>IF(D9="","",G8+M9)</f>
        <v>100000</v>
      </c>
      <c r="H9" s="52">
        <f t="shared" ref="H9:I24" si="0">IF(E9="","",H8+N9)</f>
        <v>100000</v>
      </c>
      <c r="I9" s="52">
        <f t="shared" si="0"/>
        <v>100000</v>
      </c>
      <c r="J9" s="53">
        <f>IF(G8="","",G8*0.03)</f>
        <v>3000</v>
      </c>
      <c r="K9" s="54">
        <f>IF(H8="","",H8*0.03)</f>
        <v>3000</v>
      </c>
      <c r="L9" s="55">
        <f>IF(I8="","",I8*0.03)</f>
        <v>3000</v>
      </c>
      <c r="M9" s="53">
        <f>IF(D9="","",J9*D9)</f>
        <v>0</v>
      </c>
      <c r="N9" s="54">
        <f>IF(E9="","",K9*E9)</f>
        <v>0</v>
      </c>
      <c r="O9" s="55">
        <f>IF(F9="","",L9*F9)</f>
        <v>0</v>
      </c>
      <c r="P9" s="52" t="s">
        <v>72</v>
      </c>
      <c r="Q9" s="52"/>
      <c r="R9" s="52"/>
    </row>
    <row r="10" spans="1:18" x14ac:dyDescent="0.4">
      <c r="A10" s="46">
        <v>2</v>
      </c>
      <c r="B10" s="56">
        <f>+検証DATA!C4</f>
        <v>45586</v>
      </c>
      <c r="C10" s="57">
        <f>+検証DATA!O4</f>
        <v>2</v>
      </c>
      <c r="D10" s="58">
        <v>-1</v>
      </c>
      <c r="E10" s="59">
        <v>-1</v>
      </c>
      <c r="F10" s="60">
        <v>-1</v>
      </c>
      <c r="G10" s="52">
        <f t="shared" ref="G10:I25" si="1">IF(D10="","",G9+M10)</f>
        <v>97000</v>
      </c>
      <c r="H10" s="52">
        <f t="shared" si="0"/>
        <v>97000</v>
      </c>
      <c r="I10" s="52">
        <f t="shared" si="0"/>
        <v>97000</v>
      </c>
      <c r="J10" s="61">
        <f t="shared" ref="J10:L25" si="2">IF(G9="","",G9*0.03)</f>
        <v>3000</v>
      </c>
      <c r="K10" s="62">
        <f t="shared" si="2"/>
        <v>3000</v>
      </c>
      <c r="L10" s="63">
        <f t="shared" si="2"/>
        <v>3000</v>
      </c>
      <c r="M10" s="61">
        <f t="shared" ref="M10:O25" si="3">IF(D10="","",J10*D10)</f>
        <v>-3000</v>
      </c>
      <c r="N10" s="62">
        <f t="shared" si="3"/>
        <v>-3000</v>
      </c>
      <c r="O10" s="63">
        <f t="shared" si="3"/>
        <v>-3000</v>
      </c>
      <c r="P10" s="52" t="s">
        <v>71</v>
      </c>
      <c r="Q10" s="52"/>
      <c r="R10" s="52"/>
    </row>
    <row r="11" spans="1:18" ht="16.5" x14ac:dyDescent="0.4">
      <c r="A11" s="46">
        <v>3</v>
      </c>
      <c r="B11" s="56">
        <f>+検証DATA!C5</f>
        <v>45587.666666666664</v>
      </c>
      <c r="C11" s="57">
        <f>+検証DATA!O5</f>
        <v>1</v>
      </c>
      <c r="D11" s="58">
        <v>1.27</v>
      </c>
      <c r="E11" s="59">
        <v>1.5</v>
      </c>
      <c r="F11" s="60">
        <v>2</v>
      </c>
      <c r="G11" s="52">
        <f t="shared" si="1"/>
        <v>100695.7</v>
      </c>
      <c r="H11" s="52">
        <f t="shared" si="0"/>
        <v>101365</v>
      </c>
      <c r="I11" s="52">
        <f t="shared" si="0"/>
        <v>102820</v>
      </c>
      <c r="J11" s="61">
        <f t="shared" si="2"/>
        <v>2910</v>
      </c>
      <c r="K11" s="62">
        <f t="shared" si="2"/>
        <v>2910</v>
      </c>
      <c r="L11" s="63">
        <f t="shared" si="2"/>
        <v>2910</v>
      </c>
      <c r="M11" s="61">
        <f t="shared" si="3"/>
        <v>3695.7000000000003</v>
      </c>
      <c r="N11" s="62">
        <f t="shared" si="3"/>
        <v>4365</v>
      </c>
      <c r="O11" s="63">
        <f t="shared" si="3"/>
        <v>5820</v>
      </c>
      <c r="P11" s="15" t="s">
        <v>73</v>
      </c>
      <c r="Q11" s="52"/>
      <c r="R11" s="52"/>
    </row>
    <row r="12" spans="1:18" x14ac:dyDescent="0.4">
      <c r="A12" s="46">
        <v>4</v>
      </c>
      <c r="B12" s="56">
        <f>+検証DATA!C6</f>
        <v>45590.833333333336</v>
      </c>
      <c r="C12" s="57">
        <f>+検証DATA!O6</f>
        <v>1</v>
      </c>
      <c r="D12" s="58">
        <v>0</v>
      </c>
      <c r="E12" s="59">
        <v>0</v>
      </c>
      <c r="F12" s="60">
        <v>0</v>
      </c>
      <c r="G12" s="52">
        <f t="shared" si="1"/>
        <v>100695.7</v>
      </c>
      <c r="H12" s="52">
        <f t="shared" si="0"/>
        <v>101365</v>
      </c>
      <c r="I12" s="52">
        <f t="shared" si="0"/>
        <v>102820</v>
      </c>
      <c r="J12" s="61">
        <f t="shared" si="2"/>
        <v>3020.8709999999996</v>
      </c>
      <c r="K12" s="62">
        <f t="shared" si="2"/>
        <v>3040.95</v>
      </c>
      <c r="L12" s="63">
        <f t="shared" si="2"/>
        <v>3084.6</v>
      </c>
      <c r="M12" s="61">
        <f t="shared" si="3"/>
        <v>0</v>
      </c>
      <c r="N12" s="62">
        <f t="shared" si="3"/>
        <v>0</v>
      </c>
      <c r="O12" s="63">
        <f t="shared" si="3"/>
        <v>0</v>
      </c>
      <c r="P12" s="52" t="s">
        <v>74</v>
      </c>
      <c r="Q12" s="52"/>
      <c r="R12" s="52"/>
    </row>
    <row r="13" spans="1:18" x14ac:dyDescent="0.4">
      <c r="A13" s="46">
        <v>5</v>
      </c>
      <c r="B13" s="56">
        <f>+検証DATA!C7</f>
        <v>45594.666666666664</v>
      </c>
      <c r="C13" s="57">
        <f>+検証DATA!O7</f>
        <v>1</v>
      </c>
      <c r="D13" s="58">
        <v>-1</v>
      </c>
      <c r="E13" s="59">
        <v>-1</v>
      </c>
      <c r="F13" s="60">
        <v>-1</v>
      </c>
      <c r="G13" s="52">
        <f t="shared" si="1"/>
        <v>97674.828999999998</v>
      </c>
      <c r="H13" s="52">
        <f t="shared" si="0"/>
        <v>98324.05</v>
      </c>
      <c r="I13" s="52">
        <f t="shared" si="0"/>
        <v>99735.4</v>
      </c>
      <c r="J13" s="61">
        <f t="shared" si="2"/>
        <v>3020.8709999999996</v>
      </c>
      <c r="K13" s="62">
        <f t="shared" si="2"/>
        <v>3040.95</v>
      </c>
      <c r="L13" s="63">
        <f t="shared" si="2"/>
        <v>3084.6</v>
      </c>
      <c r="M13" s="61">
        <f t="shared" si="3"/>
        <v>-3020.8709999999996</v>
      </c>
      <c r="N13" s="62">
        <f t="shared" si="3"/>
        <v>-3040.95</v>
      </c>
      <c r="O13" s="63">
        <f t="shared" si="3"/>
        <v>-3084.6</v>
      </c>
      <c r="P13" s="52" t="s">
        <v>75</v>
      </c>
      <c r="Q13" s="52"/>
      <c r="R13" s="52"/>
    </row>
    <row r="14" spans="1:18" x14ac:dyDescent="0.4">
      <c r="A14" s="46">
        <v>6</v>
      </c>
      <c r="B14" s="56">
        <f>+検証DATA!C8</f>
        <v>45595.166666666664</v>
      </c>
      <c r="C14" s="57" t="s">
        <v>70</v>
      </c>
      <c r="D14" s="58">
        <v>0</v>
      </c>
      <c r="E14" s="59">
        <v>0</v>
      </c>
      <c r="F14" s="60">
        <v>0</v>
      </c>
      <c r="G14" s="52">
        <f t="shared" si="1"/>
        <v>97674.828999999998</v>
      </c>
      <c r="H14" s="52">
        <f t="shared" si="0"/>
        <v>98324.05</v>
      </c>
      <c r="I14" s="52">
        <f t="shared" si="0"/>
        <v>99735.4</v>
      </c>
      <c r="J14" s="61">
        <f t="shared" si="2"/>
        <v>2930.24487</v>
      </c>
      <c r="K14" s="62">
        <f t="shared" si="2"/>
        <v>2949.7215000000001</v>
      </c>
      <c r="L14" s="63">
        <f t="shared" si="2"/>
        <v>2992.0619999999999</v>
      </c>
      <c r="M14" s="61">
        <f t="shared" si="3"/>
        <v>0</v>
      </c>
      <c r="N14" s="62">
        <f t="shared" si="3"/>
        <v>0</v>
      </c>
      <c r="O14" s="63">
        <f t="shared" si="3"/>
        <v>0</v>
      </c>
      <c r="P14" s="52" t="s">
        <v>76</v>
      </c>
      <c r="Q14" s="52"/>
      <c r="R14" s="52"/>
    </row>
    <row r="15" spans="1:18" x14ac:dyDescent="0.4">
      <c r="A15" s="46">
        <v>7</v>
      </c>
      <c r="B15" s="56">
        <f>+検証DATA!C9</f>
        <v>45600.333333333336</v>
      </c>
      <c r="C15" s="57">
        <f>+検証DATA!O9</f>
        <v>2</v>
      </c>
      <c r="D15" s="58">
        <v>-1</v>
      </c>
      <c r="E15" s="59">
        <v>-1</v>
      </c>
      <c r="F15" s="60">
        <v>-1</v>
      </c>
      <c r="G15" s="52">
        <f t="shared" si="1"/>
        <v>94744.584130000003</v>
      </c>
      <c r="H15" s="52">
        <f t="shared" si="0"/>
        <v>95374.328500000003</v>
      </c>
      <c r="I15" s="52">
        <f t="shared" si="0"/>
        <v>96743.337999999989</v>
      </c>
      <c r="J15" s="61">
        <f t="shared" si="2"/>
        <v>2930.24487</v>
      </c>
      <c r="K15" s="62">
        <f t="shared" si="2"/>
        <v>2949.7215000000001</v>
      </c>
      <c r="L15" s="63">
        <f t="shared" si="2"/>
        <v>2992.0619999999999</v>
      </c>
      <c r="M15" s="61">
        <f t="shared" si="3"/>
        <v>-2930.24487</v>
      </c>
      <c r="N15" s="62">
        <f t="shared" si="3"/>
        <v>-2949.7215000000001</v>
      </c>
      <c r="O15" s="63">
        <f t="shared" si="3"/>
        <v>-2992.0619999999999</v>
      </c>
      <c r="P15" s="52" t="s">
        <v>77</v>
      </c>
      <c r="Q15" s="52"/>
      <c r="R15" s="52"/>
    </row>
    <row r="16" spans="1:18" x14ac:dyDescent="0.4">
      <c r="A16" s="46">
        <v>8</v>
      </c>
      <c r="B16" s="56">
        <f>+検証DATA!C10</f>
        <v>45601.833333333336</v>
      </c>
      <c r="C16" s="57" t="s">
        <v>70</v>
      </c>
      <c r="D16" s="58">
        <v>0</v>
      </c>
      <c r="E16" s="59">
        <v>0</v>
      </c>
      <c r="F16" s="60">
        <v>0</v>
      </c>
      <c r="G16" s="52">
        <f t="shared" si="1"/>
        <v>94744.584130000003</v>
      </c>
      <c r="H16" s="52">
        <f t="shared" si="0"/>
        <v>95374.328500000003</v>
      </c>
      <c r="I16" s="52">
        <f t="shared" si="0"/>
        <v>96743.337999999989</v>
      </c>
      <c r="J16" s="61">
        <f t="shared" si="2"/>
        <v>2842.3375239000002</v>
      </c>
      <c r="K16" s="62">
        <f t="shared" si="2"/>
        <v>2861.229855</v>
      </c>
      <c r="L16" s="63">
        <f t="shared" si="2"/>
        <v>2902.3001399999994</v>
      </c>
      <c r="M16" s="61">
        <f t="shared" si="3"/>
        <v>0</v>
      </c>
      <c r="N16" s="62">
        <f t="shared" si="3"/>
        <v>0</v>
      </c>
      <c r="O16" s="63">
        <f t="shared" si="3"/>
        <v>0</v>
      </c>
      <c r="P16" s="52" t="s">
        <v>78</v>
      </c>
      <c r="Q16" s="52"/>
      <c r="R16" s="52"/>
    </row>
    <row r="17" spans="1:18" x14ac:dyDescent="0.4">
      <c r="A17" s="46">
        <v>9</v>
      </c>
      <c r="B17" s="56">
        <f>+検証DATA!C11</f>
        <v>45603.333333333336</v>
      </c>
      <c r="C17" s="57">
        <f>+検証DATA!O11</f>
        <v>2</v>
      </c>
      <c r="D17" s="58">
        <v>1.27</v>
      </c>
      <c r="E17" s="59">
        <v>1.5</v>
      </c>
      <c r="F17" s="60">
        <v>2</v>
      </c>
      <c r="G17" s="52">
        <f t="shared" si="1"/>
        <v>98354.352785352996</v>
      </c>
      <c r="H17" s="52">
        <f t="shared" si="0"/>
        <v>99666.173282500007</v>
      </c>
      <c r="I17" s="52">
        <f t="shared" si="0"/>
        <v>102547.93827999999</v>
      </c>
      <c r="J17" s="61">
        <f t="shared" si="2"/>
        <v>2842.3375239000002</v>
      </c>
      <c r="K17" s="62">
        <f t="shared" si="2"/>
        <v>2861.229855</v>
      </c>
      <c r="L17" s="63">
        <f t="shared" si="2"/>
        <v>2902.3001399999994</v>
      </c>
      <c r="M17" s="61">
        <f t="shared" si="3"/>
        <v>3609.7686553530002</v>
      </c>
      <c r="N17" s="62">
        <f t="shared" si="3"/>
        <v>4291.8447825000003</v>
      </c>
      <c r="O17" s="63">
        <f t="shared" si="3"/>
        <v>5804.6002799999987</v>
      </c>
      <c r="P17" s="52" t="s">
        <v>79</v>
      </c>
      <c r="Q17" s="52"/>
      <c r="R17" s="52"/>
    </row>
    <row r="18" spans="1:18" x14ac:dyDescent="0.4">
      <c r="A18" s="46">
        <v>10</v>
      </c>
      <c r="B18" s="56"/>
      <c r="C18" s="57"/>
      <c r="D18" s="58"/>
      <c r="E18" s="59"/>
      <c r="F18" s="60"/>
      <c r="G18" s="52" t="str">
        <f t="shared" si="1"/>
        <v/>
      </c>
      <c r="H18" s="52" t="str">
        <f t="shared" si="0"/>
        <v/>
      </c>
      <c r="I18" s="52" t="str">
        <f t="shared" si="0"/>
        <v/>
      </c>
      <c r="J18" s="61">
        <f t="shared" si="2"/>
        <v>2950.6305835605899</v>
      </c>
      <c r="K18" s="62">
        <f t="shared" si="2"/>
        <v>2989.9851984750003</v>
      </c>
      <c r="L18" s="63">
        <f t="shared" si="2"/>
        <v>3076.4381483999996</v>
      </c>
      <c r="M18" s="61" t="str">
        <f t="shared" si="3"/>
        <v/>
      </c>
      <c r="N18" s="62" t="str">
        <f t="shared" si="3"/>
        <v/>
      </c>
      <c r="O18" s="63" t="str">
        <f t="shared" si="3"/>
        <v/>
      </c>
      <c r="P18" s="52"/>
      <c r="Q18" s="52"/>
      <c r="R18" s="52"/>
    </row>
    <row r="19" spans="1:18" x14ac:dyDescent="0.4">
      <c r="A19" s="46">
        <v>11</v>
      </c>
      <c r="B19" s="56"/>
      <c r="C19" s="57"/>
      <c r="D19" s="58"/>
      <c r="E19" s="59"/>
      <c r="F19" s="60"/>
      <c r="G19" s="52" t="str">
        <f t="shared" si="1"/>
        <v/>
      </c>
      <c r="H19" s="52" t="str">
        <f t="shared" si="0"/>
        <v/>
      </c>
      <c r="I19" s="52" t="str">
        <f t="shared" si="0"/>
        <v/>
      </c>
      <c r="J19" s="61" t="str">
        <f t="shared" si="2"/>
        <v/>
      </c>
      <c r="K19" s="62" t="str">
        <f t="shared" si="2"/>
        <v/>
      </c>
      <c r="L19" s="63" t="str">
        <f t="shared" si="2"/>
        <v/>
      </c>
      <c r="M19" s="61" t="str">
        <f t="shared" si="3"/>
        <v/>
      </c>
      <c r="N19" s="62" t="str">
        <f t="shared" si="3"/>
        <v/>
      </c>
      <c r="O19" s="63" t="str">
        <f t="shared" si="3"/>
        <v/>
      </c>
      <c r="P19" s="52"/>
      <c r="Q19" s="52"/>
      <c r="R19" s="52"/>
    </row>
    <row r="20" spans="1:18" x14ac:dyDescent="0.4">
      <c r="A20" s="46">
        <v>12</v>
      </c>
      <c r="B20" s="56"/>
      <c r="C20" s="57"/>
      <c r="D20" s="58"/>
      <c r="E20" s="59"/>
      <c r="F20" s="60"/>
      <c r="G20" s="52" t="str">
        <f t="shared" si="1"/>
        <v/>
      </c>
      <c r="H20" s="52" t="str">
        <f t="shared" si="0"/>
        <v/>
      </c>
      <c r="I20" s="52" t="str">
        <f t="shared" si="0"/>
        <v/>
      </c>
      <c r="J20" s="61" t="str">
        <f t="shared" si="2"/>
        <v/>
      </c>
      <c r="K20" s="62" t="str">
        <f t="shared" si="2"/>
        <v/>
      </c>
      <c r="L20" s="63" t="str">
        <f t="shared" si="2"/>
        <v/>
      </c>
      <c r="M20" s="61" t="str">
        <f t="shared" si="3"/>
        <v/>
      </c>
      <c r="N20" s="62" t="str">
        <f t="shared" si="3"/>
        <v/>
      </c>
      <c r="O20" s="63" t="str">
        <f t="shared" si="3"/>
        <v/>
      </c>
      <c r="P20" s="52"/>
      <c r="Q20" s="52"/>
      <c r="R20" s="52"/>
    </row>
    <row r="21" spans="1:18" x14ac:dyDescent="0.4">
      <c r="A21" s="46">
        <v>13</v>
      </c>
      <c r="B21" s="56"/>
      <c r="C21" s="57"/>
      <c r="D21" s="58"/>
      <c r="E21" s="59"/>
      <c r="F21" s="60"/>
      <c r="G21" s="52" t="str">
        <f t="shared" si="1"/>
        <v/>
      </c>
      <c r="H21" s="52" t="str">
        <f t="shared" si="0"/>
        <v/>
      </c>
      <c r="I21" s="52" t="str">
        <f t="shared" si="0"/>
        <v/>
      </c>
      <c r="J21" s="61" t="str">
        <f t="shared" si="2"/>
        <v/>
      </c>
      <c r="K21" s="62" t="str">
        <f t="shared" si="2"/>
        <v/>
      </c>
      <c r="L21" s="63" t="str">
        <f t="shared" si="2"/>
        <v/>
      </c>
      <c r="M21" s="61" t="str">
        <f t="shared" si="3"/>
        <v/>
      </c>
      <c r="N21" s="62" t="str">
        <f t="shared" si="3"/>
        <v/>
      </c>
      <c r="O21" s="63" t="str">
        <f t="shared" si="3"/>
        <v/>
      </c>
      <c r="P21" s="52"/>
      <c r="Q21" s="52"/>
      <c r="R21" s="52"/>
    </row>
    <row r="22" spans="1:18" x14ac:dyDescent="0.4">
      <c r="A22" s="46">
        <v>14</v>
      </c>
      <c r="B22" s="56"/>
      <c r="C22" s="57"/>
      <c r="D22" s="58"/>
      <c r="E22" s="59"/>
      <c r="F22" s="60"/>
      <c r="G22" s="52" t="str">
        <f t="shared" si="1"/>
        <v/>
      </c>
      <c r="H22" s="52" t="str">
        <f t="shared" si="0"/>
        <v/>
      </c>
      <c r="I22" s="52" t="str">
        <f t="shared" si="0"/>
        <v/>
      </c>
      <c r="J22" s="61" t="str">
        <f t="shared" si="2"/>
        <v/>
      </c>
      <c r="K22" s="62" t="str">
        <f t="shared" si="2"/>
        <v/>
      </c>
      <c r="L22" s="63" t="str">
        <f t="shared" si="2"/>
        <v/>
      </c>
      <c r="M22" s="61" t="str">
        <f t="shared" si="3"/>
        <v/>
      </c>
      <c r="N22" s="62" t="str">
        <f t="shared" si="3"/>
        <v/>
      </c>
      <c r="O22" s="63" t="str">
        <f t="shared" si="3"/>
        <v/>
      </c>
      <c r="P22" s="52"/>
      <c r="Q22" s="52"/>
      <c r="R22" s="52"/>
    </row>
    <row r="23" spans="1:18" x14ac:dyDescent="0.4">
      <c r="A23" s="46">
        <v>15</v>
      </c>
      <c r="B23" s="56"/>
      <c r="C23" s="57"/>
      <c r="D23" s="58"/>
      <c r="E23" s="59"/>
      <c r="F23" s="64"/>
      <c r="G23" s="52" t="str">
        <f t="shared" si="1"/>
        <v/>
      </c>
      <c r="H23" s="52" t="str">
        <f t="shared" si="0"/>
        <v/>
      </c>
      <c r="I23" s="52" t="str">
        <f t="shared" si="0"/>
        <v/>
      </c>
      <c r="J23" s="61" t="str">
        <f t="shared" si="2"/>
        <v/>
      </c>
      <c r="K23" s="62" t="str">
        <f t="shared" si="2"/>
        <v/>
      </c>
      <c r="L23" s="63" t="str">
        <f t="shared" si="2"/>
        <v/>
      </c>
      <c r="M23" s="61" t="str">
        <f t="shared" si="3"/>
        <v/>
      </c>
      <c r="N23" s="62" t="str">
        <f t="shared" si="3"/>
        <v/>
      </c>
      <c r="O23" s="63" t="str">
        <f t="shared" si="3"/>
        <v/>
      </c>
      <c r="P23" s="52"/>
      <c r="Q23" s="52"/>
      <c r="R23" s="52"/>
    </row>
    <row r="24" spans="1:18" x14ac:dyDescent="0.4">
      <c r="A24" s="46">
        <v>16</v>
      </c>
      <c r="B24" s="56"/>
      <c r="C24" s="57"/>
      <c r="D24" s="58"/>
      <c r="E24" s="59"/>
      <c r="F24" s="60"/>
      <c r="G24" s="52" t="str">
        <f t="shared" si="1"/>
        <v/>
      </c>
      <c r="H24" s="52" t="str">
        <f t="shared" si="0"/>
        <v/>
      </c>
      <c r="I24" s="52" t="str">
        <f t="shared" si="0"/>
        <v/>
      </c>
      <c r="J24" s="61" t="str">
        <f t="shared" si="2"/>
        <v/>
      </c>
      <c r="K24" s="62" t="str">
        <f t="shared" si="2"/>
        <v/>
      </c>
      <c r="L24" s="63" t="str">
        <f t="shared" si="2"/>
        <v/>
      </c>
      <c r="M24" s="61" t="str">
        <f t="shared" si="3"/>
        <v/>
      </c>
      <c r="N24" s="62" t="str">
        <f t="shared" si="3"/>
        <v/>
      </c>
      <c r="O24" s="63" t="str">
        <f t="shared" si="3"/>
        <v/>
      </c>
      <c r="P24" s="52"/>
      <c r="Q24" s="52"/>
      <c r="R24" s="52"/>
    </row>
    <row r="25" spans="1:18" x14ac:dyDescent="0.4">
      <c r="A25" s="46">
        <v>17</v>
      </c>
      <c r="B25" s="56"/>
      <c r="C25" s="57"/>
      <c r="D25" s="58"/>
      <c r="E25" s="59"/>
      <c r="F25" s="60"/>
      <c r="G25" s="52" t="str">
        <f t="shared" si="1"/>
        <v/>
      </c>
      <c r="H25" s="52" t="str">
        <f t="shared" si="1"/>
        <v/>
      </c>
      <c r="I25" s="52" t="str">
        <f t="shared" si="1"/>
        <v/>
      </c>
      <c r="J25" s="61" t="str">
        <f t="shared" si="2"/>
        <v/>
      </c>
      <c r="K25" s="62" t="str">
        <f t="shared" si="2"/>
        <v/>
      </c>
      <c r="L25" s="63" t="str">
        <f t="shared" si="2"/>
        <v/>
      </c>
      <c r="M25" s="61" t="str">
        <f t="shared" si="3"/>
        <v/>
      </c>
      <c r="N25" s="62" t="str">
        <f t="shared" si="3"/>
        <v/>
      </c>
      <c r="O25" s="63" t="str">
        <f t="shared" si="3"/>
        <v/>
      </c>
      <c r="P25" s="52"/>
      <c r="Q25" s="52"/>
      <c r="R25" s="52"/>
    </row>
    <row r="26" spans="1:18" x14ac:dyDescent="0.4">
      <c r="A26" s="46">
        <v>18</v>
      </c>
      <c r="B26" s="56"/>
      <c r="C26" s="57"/>
      <c r="D26" s="58"/>
      <c r="E26" s="59"/>
      <c r="F26" s="60"/>
      <c r="G26" s="52" t="str">
        <f t="shared" ref="G26:I41" si="4">IF(D26="","",G25+M26)</f>
        <v/>
      </c>
      <c r="H26" s="52" t="str">
        <f t="shared" si="4"/>
        <v/>
      </c>
      <c r="I26" s="52" t="str">
        <f t="shared" si="4"/>
        <v/>
      </c>
      <c r="J26" s="61" t="str">
        <f t="shared" ref="J26:L58" si="5">IF(G25="","",G25*0.03)</f>
        <v/>
      </c>
      <c r="K26" s="62" t="str">
        <f t="shared" si="5"/>
        <v/>
      </c>
      <c r="L26" s="63" t="str">
        <f t="shared" si="5"/>
        <v/>
      </c>
      <c r="M26" s="61" t="str">
        <f t="shared" ref="M26:O58" si="6">IF(D26="","",J26*D26)</f>
        <v/>
      </c>
      <c r="N26" s="62" t="str">
        <f t="shared" si="6"/>
        <v/>
      </c>
      <c r="O26" s="63" t="str">
        <f t="shared" si="6"/>
        <v/>
      </c>
      <c r="P26" s="52"/>
      <c r="Q26" s="52"/>
      <c r="R26" s="52"/>
    </row>
    <row r="27" spans="1:18" x14ac:dyDescent="0.4">
      <c r="A27" s="46">
        <v>19</v>
      </c>
      <c r="B27" s="56"/>
      <c r="C27" s="57"/>
      <c r="D27" s="58"/>
      <c r="E27" s="59"/>
      <c r="F27" s="60"/>
      <c r="G27" s="52" t="str">
        <f t="shared" si="4"/>
        <v/>
      </c>
      <c r="H27" s="52" t="str">
        <f t="shared" si="4"/>
        <v/>
      </c>
      <c r="I27" s="52" t="str">
        <f t="shared" si="4"/>
        <v/>
      </c>
      <c r="J27" s="61" t="str">
        <f t="shared" si="5"/>
        <v/>
      </c>
      <c r="K27" s="62" t="str">
        <f t="shared" si="5"/>
        <v/>
      </c>
      <c r="L27" s="63" t="str">
        <f t="shared" si="5"/>
        <v/>
      </c>
      <c r="M27" s="61" t="str">
        <f t="shared" si="6"/>
        <v/>
      </c>
      <c r="N27" s="62" t="str">
        <f t="shared" si="6"/>
        <v/>
      </c>
      <c r="O27" s="63" t="str">
        <f t="shared" si="6"/>
        <v/>
      </c>
      <c r="P27" s="52"/>
      <c r="Q27" s="52"/>
      <c r="R27" s="52"/>
    </row>
    <row r="28" spans="1:18" x14ac:dyDescent="0.4">
      <c r="A28" s="46">
        <v>20</v>
      </c>
      <c r="B28" s="56"/>
      <c r="C28" s="57"/>
      <c r="D28" s="58"/>
      <c r="E28" s="59"/>
      <c r="F28" s="60"/>
      <c r="G28" s="52" t="str">
        <f t="shared" si="4"/>
        <v/>
      </c>
      <c r="H28" s="52" t="str">
        <f t="shared" si="4"/>
        <v/>
      </c>
      <c r="I28" s="52" t="str">
        <f t="shared" si="4"/>
        <v/>
      </c>
      <c r="J28" s="61" t="str">
        <f t="shared" si="5"/>
        <v/>
      </c>
      <c r="K28" s="62" t="str">
        <f t="shared" si="5"/>
        <v/>
      </c>
      <c r="L28" s="63" t="str">
        <f t="shared" si="5"/>
        <v/>
      </c>
      <c r="M28" s="61" t="str">
        <f t="shared" si="6"/>
        <v/>
      </c>
      <c r="N28" s="62" t="str">
        <f t="shared" si="6"/>
        <v/>
      </c>
      <c r="O28" s="63" t="str">
        <f t="shared" si="6"/>
        <v/>
      </c>
      <c r="P28" s="52"/>
      <c r="Q28" s="52"/>
      <c r="R28" s="52"/>
    </row>
    <row r="29" spans="1:18" x14ac:dyDescent="0.4">
      <c r="A29" s="46">
        <v>21</v>
      </c>
      <c r="B29" s="56"/>
      <c r="C29" s="57"/>
      <c r="D29" s="58"/>
      <c r="E29" s="59"/>
      <c r="F29" s="64"/>
      <c r="G29" s="52" t="str">
        <f t="shared" si="4"/>
        <v/>
      </c>
      <c r="H29" s="52" t="str">
        <f t="shared" si="4"/>
        <v/>
      </c>
      <c r="I29" s="52" t="str">
        <f t="shared" si="4"/>
        <v/>
      </c>
      <c r="J29" s="61" t="str">
        <f t="shared" si="5"/>
        <v/>
      </c>
      <c r="K29" s="62" t="str">
        <f t="shared" si="5"/>
        <v/>
      </c>
      <c r="L29" s="63" t="str">
        <f t="shared" si="5"/>
        <v/>
      </c>
      <c r="M29" s="61" t="str">
        <f t="shared" si="6"/>
        <v/>
      </c>
      <c r="N29" s="62" t="str">
        <f t="shared" si="6"/>
        <v/>
      </c>
      <c r="O29" s="63" t="str">
        <f t="shared" si="6"/>
        <v/>
      </c>
      <c r="P29" s="52"/>
      <c r="Q29" s="52"/>
      <c r="R29" s="52"/>
    </row>
    <row r="30" spans="1:18" x14ac:dyDescent="0.4">
      <c r="A30" s="46">
        <v>22</v>
      </c>
      <c r="B30" s="56"/>
      <c r="C30" s="57"/>
      <c r="D30" s="58"/>
      <c r="E30" s="59"/>
      <c r="F30" s="64"/>
      <c r="G30" s="52" t="str">
        <f t="shared" si="4"/>
        <v/>
      </c>
      <c r="H30" s="52" t="str">
        <f t="shared" si="4"/>
        <v/>
      </c>
      <c r="I30" s="52" t="str">
        <f t="shared" si="4"/>
        <v/>
      </c>
      <c r="J30" s="61" t="str">
        <f t="shared" si="5"/>
        <v/>
      </c>
      <c r="K30" s="62" t="str">
        <f t="shared" si="5"/>
        <v/>
      </c>
      <c r="L30" s="63" t="str">
        <f t="shared" si="5"/>
        <v/>
      </c>
      <c r="M30" s="61" t="str">
        <f t="shared" si="6"/>
        <v/>
      </c>
      <c r="N30" s="62" t="str">
        <f t="shared" si="6"/>
        <v/>
      </c>
      <c r="O30" s="63" t="str">
        <f t="shared" si="6"/>
        <v/>
      </c>
      <c r="P30" s="52"/>
      <c r="Q30" s="52"/>
      <c r="R30" s="52"/>
    </row>
    <row r="31" spans="1:18" x14ac:dyDescent="0.4">
      <c r="A31" s="46">
        <v>23</v>
      </c>
      <c r="B31" s="56"/>
      <c r="C31" s="57"/>
      <c r="D31" s="58"/>
      <c r="E31" s="59"/>
      <c r="F31" s="60"/>
      <c r="G31" s="52" t="str">
        <f t="shared" si="4"/>
        <v/>
      </c>
      <c r="H31" s="52" t="str">
        <f t="shared" si="4"/>
        <v/>
      </c>
      <c r="I31" s="52" t="str">
        <f t="shared" si="4"/>
        <v/>
      </c>
      <c r="J31" s="61" t="str">
        <f t="shared" si="5"/>
        <v/>
      </c>
      <c r="K31" s="62" t="str">
        <f t="shared" si="5"/>
        <v/>
      </c>
      <c r="L31" s="63" t="str">
        <f t="shared" si="5"/>
        <v/>
      </c>
      <c r="M31" s="61" t="str">
        <f t="shared" si="6"/>
        <v/>
      </c>
      <c r="N31" s="62" t="str">
        <f t="shared" si="6"/>
        <v/>
      </c>
      <c r="O31" s="63" t="str">
        <f t="shared" si="6"/>
        <v/>
      </c>
      <c r="P31" s="52"/>
      <c r="Q31" s="52"/>
      <c r="R31" s="52"/>
    </row>
    <row r="32" spans="1:18" x14ac:dyDescent="0.4">
      <c r="A32" s="46">
        <v>24</v>
      </c>
      <c r="B32" s="56"/>
      <c r="C32" s="57"/>
      <c r="D32" s="58"/>
      <c r="E32" s="59"/>
      <c r="F32" s="60"/>
      <c r="G32" s="52" t="str">
        <f t="shared" si="4"/>
        <v/>
      </c>
      <c r="H32" s="52" t="str">
        <f t="shared" si="4"/>
        <v/>
      </c>
      <c r="I32" s="52" t="str">
        <f t="shared" si="4"/>
        <v/>
      </c>
      <c r="J32" s="61" t="str">
        <f t="shared" si="5"/>
        <v/>
      </c>
      <c r="K32" s="62" t="str">
        <f t="shared" si="5"/>
        <v/>
      </c>
      <c r="L32" s="63" t="str">
        <f t="shared" si="5"/>
        <v/>
      </c>
      <c r="M32" s="61" t="str">
        <f t="shared" si="6"/>
        <v/>
      </c>
      <c r="N32" s="62" t="str">
        <f t="shared" si="6"/>
        <v/>
      </c>
      <c r="O32" s="63" t="str">
        <f t="shared" si="6"/>
        <v/>
      </c>
      <c r="P32" s="52"/>
      <c r="Q32" s="52"/>
      <c r="R32" s="52"/>
    </row>
    <row r="33" spans="1:18" x14ac:dyDescent="0.4">
      <c r="A33" s="46">
        <v>25</v>
      </c>
      <c r="B33" s="56"/>
      <c r="C33" s="57"/>
      <c r="D33" s="58"/>
      <c r="E33" s="59"/>
      <c r="F33" s="60"/>
      <c r="G33" s="52" t="str">
        <f t="shared" si="4"/>
        <v/>
      </c>
      <c r="H33" s="52" t="str">
        <f t="shared" si="4"/>
        <v/>
      </c>
      <c r="I33" s="52" t="str">
        <f t="shared" si="4"/>
        <v/>
      </c>
      <c r="J33" s="61" t="str">
        <f t="shared" si="5"/>
        <v/>
      </c>
      <c r="K33" s="62" t="str">
        <f t="shared" si="5"/>
        <v/>
      </c>
      <c r="L33" s="63" t="str">
        <f t="shared" si="5"/>
        <v/>
      </c>
      <c r="M33" s="61" t="str">
        <f t="shared" si="6"/>
        <v/>
      </c>
      <c r="N33" s="62" t="str">
        <f t="shared" si="6"/>
        <v/>
      </c>
      <c r="O33" s="63" t="str">
        <f t="shared" si="6"/>
        <v/>
      </c>
      <c r="P33" s="52"/>
      <c r="Q33" s="52"/>
      <c r="R33" s="52"/>
    </row>
    <row r="34" spans="1:18" x14ac:dyDescent="0.4">
      <c r="A34" s="46">
        <v>26</v>
      </c>
      <c r="B34" s="56"/>
      <c r="C34" s="57"/>
      <c r="D34" s="58"/>
      <c r="E34" s="59"/>
      <c r="F34" s="64"/>
      <c r="G34" s="52" t="str">
        <f t="shared" si="4"/>
        <v/>
      </c>
      <c r="H34" s="52" t="str">
        <f t="shared" si="4"/>
        <v/>
      </c>
      <c r="I34" s="52" t="str">
        <f t="shared" si="4"/>
        <v/>
      </c>
      <c r="J34" s="61" t="str">
        <f t="shared" si="5"/>
        <v/>
      </c>
      <c r="K34" s="62" t="str">
        <f t="shared" si="5"/>
        <v/>
      </c>
      <c r="L34" s="63" t="str">
        <f t="shared" si="5"/>
        <v/>
      </c>
      <c r="M34" s="61" t="str">
        <f t="shared" si="6"/>
        <v/>
      </c>
      <c r="N34" s="62" t="str">
        <f t="shared" si="6"/>
        <v/>
      </c>
      <c r="O34" s="63" t="str">
        <f t="shared" si="6"/>
        <v/>
      </c>
      <c r="P34" s="52"/>
      <c r="Q34" s="52"/>
      <c r="R34" s="52"/>
    </row>
    <row r="35" spans="1:18" x14ac:dyDescent="0.4">
      <c r="A35" s="46">
        <v>27</v>
      </c>
      <c r="B35" s="56"/>
      <c r="C35" s="57"/>
      <c r="D35" s="58"/>
      <c r="E35" s="59"/>
      <c r="F35" s="64"/>
      <c r="G35" s="52" t="str">
        <f t="shared" si="4"/>
        <v/>
      </c>
      <c r="H35" s="52" t="str">
        <f t="shared" si="4"/>
        <v/>
      </c>
      <c r="I35" s="52" t="str">
        <f t="shared" si="4"/>
        <v/>
      </c>
      <c r="J35" s="61" t="str">
        <f t="shared" si="5"/>
        <v/>
      </c>
      <c r="K35" s="62" t="str">
        <f t="shared" si="5"/>
        <v/>
      </c>
      <c r="L35" s="63" t="str">
        <f t="shared" si="5"/>
        <v/>
      </c>
      <c r="M35" s="61" t="str">
        <f t="shared" si="6"/>
        <v/>
      </c>
      <c r="N35" s="62" t="str">
        <f t="shared" si="6"/>
        <v/>
      </c>
      <c r="O35" s="63" t="str">
        <f t="shared" si="6"/>
        <v/>
      </c>
      <c r="P35" s="52"/>
      <c r="Q35" s="52"/>
      <c r="R35" s="52"/>
    </row>
    <row r="36" spans="1:18" x14ac:dyDescent="0.4">
      <c r="A36" s="46">
        <v>28</v>
      </c>
      <c r="B36" s="56"/>
      <c r="C36" s="57"/>
      <c r="D36" s="58"/>
      <c r="E36" s="59"/>
      <c r="F36" s="60"/>
      <c r="G36" s="52" t="str">
        <f t="shared" si="4"/>
        <v/>
      </c>
      <c r="H36" s="52" t="str">
        <f t="shared" si="4"/>
        <v/>
      </c>
      <c r="I36" s="52" t="str">
        <f t="shared" si="4"/>
        <v/>
      </c>
      <c r="J36" s="61" t="str">
        <f t="shared" si="5"/>
        <v/>
      </c>
      <c r="K36" s="62" t="str">
        <f t="shared" si="5"/>
        <v/>
      </c>
      <c r="L36" s="63" t="str">
        <f t="shared" si="5"/>
        <v/>
      </c>
      <c r="M36" s="61" t="str">
        <f t="shared" si="6"/>
        <v/>
      </c>
      <c r="N36" s="62" t="str">
        <f t="shared" si="6"/>
        <v/>
      </c>
      <c r="O36" s="63" t="str">
        <f t="shared" si="6"/>
        <v/>
      </c>
      <c r="P36" s="52"/>
      <c r="Q36" s="52"/>
      <c r="R36" s="52"/>
    </row>
    <row r="37" spans="1:18" x14ac:dyDescent="0.4">
      <c r="A37" s="46">
        <v>29</v>
      </c>
      <c r="B37" s="56"/>
      <c r="C37" s="57"/>
      <c r="D37" s="58"/>
      <c r="E37" s="59"/>
      <c r="F37" s="60"/>
      <c r="G37" s="52" t="str">
        <f t="shared" si="4"/>
        <v/>
      </c>
      <c r="H37" s="52" t="str">
        <f t="shared" si="4"/>
        <v/>
      </c>
      <c r="I37" s="52" t="str">
        <f t="shared" si="4"/>
        <v/>
      </c>
      <c r="J37" s="61" t="str">
        <f t="shared" si="5"/>
        <v/>
      </c>
      <c r="K37" s="62" t="str">
        <f t="shared" si="5"/>
        <v/>
      </c>
      <c r="L37" s="63" t="str">
        <f t="shared" si="5"/>
        <v/>
      </c>
      <c r="M37" s="61" t="str">
        <f t="shared" si="6"/>
        <v/>
      </c>
      <c r="N37" s="62" t="str">
        <f t="shared" si="6"/>
        <v/>
      </c>
      <c r="O37" s="63" t="str">
        <f t="shared" si="6"/>
        <v/>
      </c>
      <c r="P37" s="52"/>
      <c r="Q37" s="52"/>
      <c r="R37" s="52"/>
    </row>
    <row r="38" spans="1:18" x14ac:dyDescent="0.4">
      <c r="A38" s="46">
        <v>30</v>
      </c>
      <c r="B38" s="56"/>
      <c r="C38" s="57"/>
      <c r="D38" s="58"/>
      <c r="E38" s="59"/>
      <c r="F38" s="60"/>
      <c r="G38" s="52" t="str">
        <f t="shared" si="4"/>
        <v/>
      </c>
      <c r="H38" s="52" t="str">
        <f t="shared" si="4"/>
        <v/>
      </c>
      <c r="I38" s="52" t="str">
        <f t="shared" si="4"/>
        <v/>
      </c>
      <c r="J38" s="61" t="str">
        <f t="shared" si="5"/>
        <v/>
      </c>
      <c r="K38" s="62" t="str">
        <f t="shared" si="5"/>
        <v/>
      </c>
      <c r="L38" s="63" t="str">
        <f t="shared" si="5"/>
        <v/>
      </c>
      <c r="M38" s="61" t="str">
        <f t="shared" si="6"/>
        <v/>
      </c>
      <c r="N38" s="62" t="str">
        <f t="shared" si="6"/>
        <v/>
      </c>
      <c r="O38" s="63" t="str">
        <f t="shared" si="6"/>
        <v/>
      </c>
      <c r="P38" s="52"/>
      <c r="Q38" s="52"/>
      <c r="R38" s="52"/>
    </row>
    <row r="39" spans="1:18" x14ac:dyDescent="0.4">
      <c r="A39" s="46">
        <v>31</v>
      </c>
      <c r="B39" s="56"/>
      <c r="C39" s="57"/>
      <c r="D39" s="58"/>
      <c r="E39" s="59"/>
      <c r="F39" s="60"/>
      <c r="G39" s="52" t="str">
        <f t="shared" si="4"/>
        <v/>
      </c>
      <c r="H39" s="52" t="str">
        <f t="shared" si="4"/>
        <v/>
      </c>
      <c r="I39" s="52" t="str">
        <f t="shared" si="4"/>
        <v/>
      </c>
      <c r="J39" s="61" t="str">
        <f t="shared" si="5"/>
        <v/>
      </c>
      <c r="K39" s="62" t="str">
        <f t="shared" si="5"/>
        <v/>
      </c>
      <c r="L39" s="63" t="str">
        <f t="shared" si="5"/>
        <v/>
      </c>
      <c r="M39" s="61" t="str">
        <f t="shared" si="6"/>
        <v/>
      </c>
      <c r="N39" s="62" t="str">
        <f t="shared" si="6"/>
        <v/>
      </c>
      <c r="O39" s="63" t="str">
        <f t="shared" si="6"/>
        <v/>
      </c>
      <c r="P39" s="52"/>
      <c r="Q39" s="52"/>
      <c r="R39" s="52"/>
    </row>
    <row r="40" spans="1:18" x14ac:dyDescent="0.4">
      <c r="A40" s="46">
        <v>32</v>
      </c>
      <c r="B40" s="56"/>
      <c r="C40" s="57"/>
      <c r="D40" s="58"/>
      <c r="E40" s="59"/>
      <c r="F40" s="60"/>
      <c r="G40" s="52" t="str">
        <f t="shared" si="4"/>
        <v/>
      </c>
      <c r="H40" s="52" t="str">
        <f t="shared" si="4"/>
        <v/>
      </c>
      <c r="I40" s="52" t="str">
        <f t="shared" si="4"/>
        <v/>
      </c>
      <c r="J40" s="61" t="str">
        <f t="shared" si="5"/>
        <v/>
      </c>
      <c r="K40" s="62" t="str">
        <f t="shared" si="5"/>
        <v/>
      </c>
      <c r="L40" s="63" t="str">
        <f t="shared" si="5"/>
        <v/>
      </c>
      <c r="M40" s="61" t="str">
        <f t="shared" si="6"/>
        <v/>
      </c>
      <c r="N40" s="62" t="str">
        <f t="shared" si="6"/>
        <v/>
      </c>
      <c r="O40" s="63" t="str">
        <f t="shared" si="6"/>
        <v/>
      </c>
      <c r="P40" s="52"/>
      <c r="Q40" s="52"/>
      <c r="R40" s="52"/>
    </row>
    <row r="41" spans="1:18" x14ac:dyDescent="0.4">
      <c r="A41" s="46">
        <v>33</v>
      </c>
      <c r="B41" s="56"/>
      <c r="C41" s="57"/>
      <c r="D41" s="58"/>
      <c r="E41" s="59"/>
      <c r="F41" s="64"/>
      <c r="G41" s="52" t="str">
        <f t="shared" si="4"/>
        <v/>
      </c>
      <c r="H41" s="52" t="str">
        <f t="shared" si="4"/>
        <v/>
      </c>
      <c r="I41" s="52" t="str">
        <f t="shared" si="4"/>
        <v/>
      </c>
      <c r="J41" s="61" t="str">
        <f t="shared" si="5"/>
        <v/>
      </c>
      <c r="K41" s="62" t="str">
        <f t="shared" si="5"/>
        <v/>
      </c>
      <c r="L41" s="63" t="str">
        <f t="shared" si="5"/>
        <v/>
      </c>
      <c r="M41" s="61" t="str">
        <f t="shared" si="6"/>
        <v/>
      </c>
      <c r="N41" s="62" t="str">
        <f t="shared" si="6"/>
        <v/>
      </c>
      <c r="O41" s="63" t="str">
        <f t="shared" si="6"/>
        <v/>
      </c>
      <c r="P41" s="52"/>
      <c r="Q41" s="52"/>
      <c r="R41" s="52"/>
    </row>
    <row r="42" spans="1:18" x14ac:dyDescent="0.4">
      <c r="A42" s="46">
        <v>34</v>
      </c>
      <c r="B42" s="56"/>
      <c r="C42" s="57"/>
      <c r="D42" s="58"/>
      <c r="E42" s="59"/>
      <c r="F42" s="64"/>
      <c r="G42" s="52" t="str">
        <f t="shared" ref="G42:I57" si="7">IF(D42="","",G41+M42)</f>
        <v/>
      </c>
      <c r="H42" s="52" t="str">
        <f t="shared" si="7"/>
        <v/>
      </c>
      <c r="I42" s="52" t="str">
        <f t="shared" si="7"/>
        <v/>
      </c>
      <c r="J42" s="61" t="str">
        <f t="shared" si="5"/>
        <v/>
      </c>
      <c r="K42" s="62" t="str">
        <f t="shared" si="5"/>
        <v/>
      </c>
      <c r="L42" s="63" t="str">
        <f t="shared" si="5"/>
        <v/>
      </c>
      <c r="M42" s="61" t="str">
        <f>IF(D42="","",J42*D42)</f>
        <v/>
      </c>
      <c r="N42" s="62" t="str">
        <f t="shared" si="6"/>
        <v/>
      </c>
      <c r="O42" s="63" t="str">
        <f t="shared" si="6"/>
        <v/>
      </c>
      <c r="P42" s="52"/>
      <c r="Q42" s="52"/>
      <c r="R42" s="52"/>
    </row>
    <row r="43" spans="1:18" x14ac:dyDescent="0.4">
      <c r="A43" s="24">
        <v>35</v>
      </c>
      <c r="B43" s="56"/>
      <c r="C43" s="57"/>
      <c r="D43" s="58"/>
      <c r="E43" s="59"/>
      <c r="F43" s="60"/>
      <c r="G43" s="52" t="str">
        <f>IF(D43="","",G42+M43)</f>
        <v/>
      </c>
      <c r="H43" s="52" t="str">
        <f t="shared" si="7"/>
        <v/>
      </c>
      <c r="I43" s="52" t="str">
        <f t="shared" si="7"/>
        <v/>
      </c>
      <c r="J43" s="61" t="str">
        <f t="shared" si="5"/>
        <v/>
      </c>
      <c r="K43" s="62" t="str">
        <f t="shared" si="5"/>
        <v/>
      </c>
      <c r="L43" s="63" t="str">
        <f t="shared" si="5"/>
        <v/>
      </c>
      <c r="M43" s="61" t="str">
        <f t="shared" si="6"/>
        <v/>
      </c>
      <c r="N43" s="62" t="str">
        <f t="shared" si="6"/>
        <v/>
      </c>
      <c r="O43" s="63" t="str">
        <f t="shared" si="6"/>
        <v/>
      </c>
    </row>
    <row r="44" spans="1:18" x14ac:dyDescent="0.4">
      <c r="A44" s="46">
        <v>36</v>
      </c>
      <c r="B44" s="56"/>
      <c r="C44" s="57"/>
      <c r="D44" s="58"/>
      <c r="E44" s="59"/>
      <c r="F44" s="60"/>
      <c r="G44" s="52" t="str">
        <f t="shared" ref="G44:I58" si="8">IF(D44="","",G43+M44)</f>
        <v/>
      </c>
      <c r="H44" s="52" t="str">
        <f t="shared" si="7"/>
        <v/>
      </c>
      <c r="I44" s="52" t="str">
        <f t="shared" si="7"/>
        <v/>
      </c>
      <c r="J44" s="61" t="str">
        <f>IF(G43="","",G43*0.03)</f>
        <v/>
      </c>
      <c r="K44" s="62" t="str">
        <f t="shared" si="5"/>
        <v/>
      </c>
      <c r="L44" s="63" t="str">
        <f t="shared" si="5"/>
        <v/>
      </c>
      <c r="M44" s="61" t="str">
        <f>IF(D44="","",J44*D44)</f>
        <v/>
      </c>
      <c r="N44" s="62" t="str">
        <f t="shared" si="6"/>
        <v/>
      </c>
      <c r="O44" s="63" t="str">
        <f t="shared" si="6"/>
        <v/>
      </c>
    </row>
    <row r="45" spans="1:18" x14ac:dyDescent="0.4">
      <c r="A45" s="46">
        <v>37</v>
      </c>
      <c r="B45" s="56"/>
      <c r="C45" s="57"/>
      <c r="D45" s="58"/>
      <c r="E45" s="59"/>
      <c r="F45" s="60"/>
      <c r="G45" s="52" t="str">
        <f t="shared" si="8"/>
        <v/>
      </c>
      <c r="H45" s="52" t="str">
        <f t="shared" si="7"/>
        <v/>
      </c>
      <c r="I45" s="52" t="str">
        <f t="shared" si="7"/>
        <v/>
      </c>
      <c r="J45" s="61" t="str">
        <f t="shared" si="5"/>
        <v/>
      </c>
      <c r="K45" s="62" t="str">
        <f t="shared" si="5"/>
        <v/>
      </c>
      <c r="L45" s="63" t="str">
        <f t="shared" si="5"/>
        <v/>
      </c>
      <c r="M45" s="61" t="str">
        <f t="shared" si="6"/>
        <v/>
      </c>
      <c r="N45" s="62" t="str">
        <f t="shared" si="6"/>
        <v/>
      </c>
      <c r="O45" s="63" t="str">
        <f t="shared" si="6"/>
        <v/>
      </c>
    </row>
    <row r="46" spans="1:18" x14ac:dyDescent="0.4">
      <c r="A46" s="46">
        <v>38</v>
      </c>
      <c r="B46" s="56"/>
      <c r="C46" s="57"/>
      <c r="D46" s="58"/>
      <c r="E46" s="59"/>
      <c r="F46" s="60"/>
      <c r="G46" s="52" t="str">
        <f t="shared" si="8"/>
        <v/>
      </c>
      <c r="H46" s="52" t="str">
        <f t="shared" si="7"/>
        <v/>
      </c>
      <c r="I46" s="52" t="str">
        <f t="shared" si="7"/>
        <v/>
      </c>
      <c r="J46" s="61" t="str">
        <f t="shared" si="5"/>
        <v/>
      </c>
      <c r="K46" s="62" t="str">
        <f t="shared" si="5"/>
        <v/>
      </c>
      <c r="L46" s="63" t="str">
        <f t="shared" si="5"/>
        <v/>
      </c>
      <c r="M46" s="61" t="str">
        <f t="shared" si="6"/>
        <v/>
      </c>
      <c r="N46" s="62" t="str">
        <f t="shared" si="6"/>
        <v/>
      </c>
      <c r="O46" s="63" t="str">
        <f t="shared" si="6"/>
        <v/>
      </c>
    </row>
    <row r="47" spans="1:18" x14ac:dyDescent="0.4">
      <c r="A47" s="46">
        <v>39</v>
      </c>
      <c r="B47" s="56"/>
      <c r="C47" s="57"/>
      <c r="D47" s="58"/>
      <c r="E47" s="59"/>
      <c r="F47" s="60"/>
      <c r="G47" s="52" t="str">
        <f t="shared" si="8"/>
        <v/>
      </c>
      <c r="H47" s="52" t="str">
        <f t="shared" si="7"/>
        <v/>
      </c>
      <c r="I47" s="52" t="str">
        <f t="shared" si="7"/>
        <v/>
      </c>
      <c r="J47" s="61" t="str">
        <f t="shared" si="5"/>
        <v/>
      </c>
      <c r="K47" s="62" t="str">
        <f t="shared" si="5"/>
        <v/>
      </c>
      <c r="L47" s="63" t="str">
        <f t="shared" si="5"/>
        <v/>
      </c>
      <c r="M47" s="61" t="str">
        <f t="shared" si="6"/>
        <v/>
      </c>
      <c r="N47" s="62" t="str">
        <f t="shared" si="6"/>
        <v/>
      </c>
      <c r="O47" s="63" t="str">
        <f t="shared" si="6"/>
        <v/>
      </c>
    </row>
    <row r="48" spans="1:18" x14ac:dyDescent="0.4">
      <c r="A48" s="46">
        <v>40</v>
      </c>
      <c r="B48" s="56"/>
      <c r="C48" s="57"/>
      <c r="D48" s="58"/>
      <c r="E48" s="59"/>
      <c r="F48" s="60"/>
      <c r="G48" s="52" t="str">
        <f t="shared" si="8"/>
        <v/>
      </c>
      <c r="H48" s="52" t="str">
        <f t="shared" si="7"/>
        <v/>
      </c>
      <c r="I48" s="52" t="str">
        <f t="shared" si="7"/>
        <v/>
      </c>
      <c r="J48" s="61" t="str">
        <f t="shared" si="5"/>
        <v/>
      </c>
      <c r="K48" s="62" t="str">
        <f t="shared" si="5"/>
        <v/>
      </c>
      <c r="L48" s="63" t="str">
        <f t="shared" si="5"/>
        <v/>
      </c>
      <c r="M48" s="61" t="str">
        <f t="shared" si="6"/>
        <v/>
      </c>
      <c r="N48" s="62" t="str">
        <f t="shared" si="6"/>
        <v/>
      </c>
      <c r="O48" s="63" t="str">
        <f t="shared" si="6"/>
        <v/>
      </c>
    </row>
    <row r="49" spans="1:15" x14ac:dyDescent="0.4">
      <c r="A49" s="46">
        <v>41</v>
      </c>
      <c r="B49" s="56"/>
      <c r="C49" s="57"/>
      <c r="D49" s="58"/>
      <c r="E49" s="59"/>
      <c r="F49" s="60"/>
      <c r="G49" s="52" t="str">
        <f t="shared" si="8"/>
        <v/>
      </c>
      <c r="H49" s="52" t="str">
        <f t="shared" si="7"/>
        <v/>
      </c>
      <c r="I49" s="52" t="str">
        <f t="shared" si="7"/>
        <v/>
      </c>
      <c r="J49" s="61" t="str">
        <f t="shared" si="5"/>
        <v/>
      </c>
      <c r="K49" s="62" t="str">
        <f t="shared" si="5"/>
        <v/>
      </c>
      <c r="L49" s="63" t="str">
        <f t="shared" si="5"/>
        <v/>
      </c>
      <c r="M49" s="61" t="str">
        <f t="shared" si="6"/>
        <v/>
      </c>
      <c r="N49" s="62" t="str">
        <f t="shared" si="6"/>
        <v/>
      </c>
      <c r="O49" s="63" t="str">
        <f t="shared" si="6"/>
        <v/>
      </c>
    </row>
    <row r="50" spans="1:15" x14ac:dyDescent="0.4">
      <c r="A50" s="46">
        <v>42</v>
      </c>
      <c r="B50" s="56"/>
      <c r="C50" s="57"/>
      <c r="D50" s="58"/>
      <c r="E50" s="59"/>
      <c r="F50" s="60"/>
      <c r="G50" s="52" t="str">
        <f t="shared" si="8"/>
        <v/>
      </c>
      <c r="H50" s="52" t="str">
        <f t="shared" si="7"/>
        <v/>
      </c>
      <c r="I50" s="52" t="str">
        <f t="shared" si="7"/>
        <v/>
      </c>
      <c r="J50" s="61" t="str">
        <f t="shared" si="5"/>
        <v/>
      </c>
      <c r="K50" s="62" t="str">
        <f t="shared" si="5"/>
        <v/>
      </c>
      <c r="L50" s="63" t="str">
        <f t="shared" si="5"/>
        <v/>
      </c>
      <c r="M50" s="61" t="str">
        <f t="shared" si="6"/>
        <v/>
      </c>
      <c r="N50" s="62" t="str">
        <f t="shared" si="6"/>
        <v/>
      </c>
      <c r="O50" s="63" t="str">
        <f t="shared" si="6"/>
        <v/>
      </c>
    </row>
    <row r="51" spans="1:15" x14ac:dyDescent="0.4">
      <c r="A51" s="46">
        <v>43</v>
      </c>
      <c r="B51" s="56"/>
      <c r="C51" s="57"/>
      <c r="D51" s="58"/>
      <c r="E51" s="59"/>
      <c r="F51" s="64"/>
      <c r="G51" s="52" t="str">
        <f t="shared" si="8"/>
        <v/>
      </c>
      <c r="H51" s="52" t="str">
        <f t="shared" si="7"/>
        <v/>
      </c>
      <c r="I51" s="52" t="str">
        <f t="shared" si="7"/>
        <v/>
      </c>
      <c r="J51" s="61" t="str">
        <f t="shared" si="5"/>
        <v/>
      </c>
      <c r="K51" s="62" t="str">
        <f t="shared" si="5"/>
        <v/>
      </c>
      <c r="L51" s="63" t="str">
        <f t="shared" si="5"/>
        <v/>
      </c>
      <c r="M51" s="61" t="str">
        <f t="shared" si="6"/>
        <v/>
      </c>
      <c r="N51" s="62" t="str">
        <f t="shared" si="6"/>
        <v/>
      </c>
      <c r="O51" s="63" t="str">
        <f t="shared" si="6"/>
        <v/>
      </c>
    </row>
    <row r="52" spans="1:15" x14ac:dyDescent="0.4">
      <c r="A52" s="46">
        <v>44</v>
      </c>
      <c r="B52" s="56"/>
      <c r="C52" s="57"/>
      <c r="D52" s="58"/>
      <c r="E52" s="59"/>
      <c r="F52" s="60"/>
      <c r="G52" s="52" t="str">
        <f t="shared" si="8"/>
        <v/>
      </c>
      <c r="H52" s="52" t="str">
        <f t="shared" si="7"/>
        <v/>
      </c>
      <c r="I52" s="52" t="str">
        <f t="shared" si="7"/>
        <v/>
      </c>
      <c r="J52" s="61" t="str">
        <f t="shared" si="5"/>
        <v/>
      </c>
      <c r="K52" s="62" t="str">
        <f t="shared" si="5"/>
        <v/>
      </c>
      <c r="L52" s="63" t="str">
        <f t="shared" si="5"/>
        <v/>
      </c>
      <c r="M52" s="61" t="str">
        <f t="shared" si="6"/>
        <v/>
      </c>
      <c r="N52" s="62" t="str">
        <f t="shared" si="6"/>
        <v/>
      </c>
      <c r="O52" s="63" t="str">
        <f t="shared" si="6"/>
        <v/>
      </c>
    </row>
    <row r="53" spans="1:15" x14ac:dyDescent="0.4">
      <c r="A53" s="46">
        <v>45</v>
      </c>
      <c r="B53" s="56"/>
      <c r="C53" s="57"/>
      <c r="D53" s="58"/>
      <c r="E53" s="59"/>
      <c r="F53" s="60"/>
      <c r="G53" s="52" t="str">
        <f t="shared" si="8"/>
        <v/>
      </c>
      <c r="H53" s="52" t="str">
        <f t="shared" si="7"/>
        <v/>
      </c>
      <c r="I53" s="52" t="str">
        <f t="shared" si="7"/>
        <v/>
      </c>
      <c r="J53" s="61" t="str">
        <f t="shared" si="5"/>
        <v/>
      </c>
      <c r="K53" s="62" t="str">
        <f t="shared" si="5"/>
        <v/>
      </c>
      <c r="L53" s="63" t="str">
        <f t="shared" si="5"/>
        <v/>
      </c>
      <c r="M53" s="61" t="str">
        <f t="shared" si="6"/>
        <v/>
      </c>
      <c r="N53" s="62" t="str">
        <f t="shared" si="6"/>
        <v/>
      </c>
      <c r="O53" s="63" t="str">
        <f t="shared" si="6"/>
        <v/>
      </c>
    </row>
    <row r="54" spans="1:15" x14ac:dyDescent="0.4">
      <c r="A54" s="46">
        <v>46</v>
      </c>
      <c r="B54" s="56"/>
      <c r="C54" s="57"/>
      <c r="D54" s="58"/>
      <c r="E54" s="59"/>
      <c r="F54" s="60"/>
      <c r="G54" s="52" t="str">
        <f t="shared" si="8"/>
        <v/>
      </c>
      <c r="H54" s="52" t="str">
        <f t="shared" si="7"/>
        <v/>
      </c>
      <c r="I54" s="52" t="str">
        <f t="shared" si="7"/>
        <v/>
      </c>
      <c r="J54" s="61" t="str">
        <f t="shared" si="5"/>
        <v/>
      </c>
      <c r="K54" s="62" t="str">
        <f t="shared" si="5"/>
        <v/>
      </c>
      <c r="L54" s="63" t="str">
        <f t="shared" si="5"/>
        <v/>
      </c>
      <c r="M54" s="61" t="str">
        <f t="shared" si="6"/>
        <v/>
      </c>
      <c r="N54" s="62" t="str">
        <f t="shared" si="6"/>
        <v/>
      </c>
      <c r="O54" s="63" t="str">
        <f t="shared" si="6"/>
        <v/>
      </c>
    </row>
    <row r="55" spans="1:15" x14ac:dyDescent="0.4">
      <c r="A55" s="46">
        <v>47</v>
      </c>
      <c r="B55" s="56"/>
      <c r="C55" s="57"/>
      <c r="D55" s="58"/>
      <c r="E55" s="59"/>
      <c r="F55" s="60"/>
      <c r="G55" s="52" t="str">
        <f t="shared" si="8"/>
        <v/>
      </c>
      <c r="H55" s="52" t="str">
        <f t="shared" si="7"/>
        <v/>
      </c>
      <c r="I55" s="52" t="str">
        <f t="shared" si="7"/>
        <v/>
      </c>
      <c r="J55" s="61" t="str">
        <f t="shared" si="5"/>
        <v/>
      </c>
      <c r="K55" s="62" t="str">
        <f t="shared" si="5"/>
        <v/>
      </c>
      <c r="L55" s="63" t="str">
        <f t="shared" si="5"/>
        <v/>
      </c>
      <c r="M55" s="61" t="str">
        <f t="shared" si="6"/>
        <v/>
      </c>
      <c r="N55" s="62" t="str">
        <f t="shared" si="6"/>
        <v/>
      </c>
      <c r="O55" s="63" t="str">
        <f t="shared" si="6"/>
        <v/>
      </c>
    </row>
    <row r="56" spans="1:15" x14ac:dyDescent="0.4">
      <c r="A56" s="46">
        <v>48</v>
      </c>
      <c r="B56" s="56"/>
      <c r="C56" s="57"/>
      <c r="D56" s="58"/>
      <c r="E56" s="59"/>
      <c r="F56" s="60"/>
      <c r="G56" s="52" t="str">
        <f t="shared" si="8"/>
        <v/>
      </c>
      <c r="H56" s="52" t="str">
        <f t="shared" si="7"/>
        <v/>
      </c>
      <c r="I56" s="52" t="str">
        <f t="shared" si="7"/>
        <v/>
      </c>
      <c r="J56" s="61" t="str">
        <f t="shared" si="5"/>
        <v/>
      </c>
      <c r="K56" s="62" t="str">
        <f t="shared" si="5"/>
        <v/>
      </c>
      <c r="L56" s="63" t="str">
        <f t="shared" si="5"/>
        <v/>
      </c>
      <c r="M56" s="61" t="str">
        <f t="shared" si="6"/>
        <v/>
      </c>
      <c r="N56" s="62" t="str">
        <f t="shared" si="6"/>
        <v/>
      </c>
      <c r="O56" s="63" t="str">
        <f t="shared" si="6"/>
        <v/>
      </c>
    </row>
    <row r="57" spans="1:15" x14ac:dyDescent="0.4">
      <c r="A57" s="46">
        <v>49</v>
      </c>
      <c r="B57" s="56"/>
      <c r="C57" s="57"/>
      <c r="D57" s="58"/>
      <c r="E57" s="59"/>
      <c r="F57" s="60"/>
      <c r="G57" s="52" t="str">
        <f t="shared" si="8"/>
        <v/>
      </c>
      <c r="H57" s="52" t="str">
        <f t="shared" si="7"/>
        <v/>
      </c>
      <c r="I57" s="52" t="str">
        <f t="shared" si="7"/>
        <v/>
      </c>
      <c r="J57" s="61" t="str">
        <f t="shared" si="5"/>
        <v/>
      </c>
      <c r="K57" s="62" t="str">
        <f t="shared" si="5"/>
        <v/>
      </c>
      <c r="L57" s="63" t="str">
        <f t="shared" si="5"/>
        <v/>
      </c>
      <c r="M57" s="61" t="str">
        <f t="shared" si="6"/>
        <v/>
      </c>
      <c r="N57" s="62" t="str">
        <f t="shared" si="6"/>
        <v/>
      </c>
      <c r="O57" s="63" t="str">
        <f t="shared" si="6"/>
        <v/>
      </c>
    </row>
    <row r="58" spans="1:15" ht="16.5" thickBot="1" x14ac:dyDescent="0.45">
      <c r="A58" s="46">
        <v>50</v>
      </c>
      <c r="B58" s="65"/>
      <c r="C58" s="66"/>
      <c r="D58" s="67"/>
      <c r="E58" s="68"/>
      <c r="F58" s="69"/>
      <c r="G58" s="52" t="str">
        <f t="shared" si="8"/>
        <v/>
      </c>
      <c r="H58" s="52" t="str">
        <f t="shared" si="8"/>
        <v/>
      </c>
      <c r="I58" s="52" t="str">
        <f t="shared" si="8"/>
        <v/>
      </c>
      <c r="J58" s="61" t="str">
        <f t="shared" si="5"/>
        <v/>
      </c>
      <c r="K58" s="62" t="str">
        <f t="shared" si="5"/>
        <v/>
      </c>
      <c r="L58" s="63" t="str">
        <f t="shared" si="5"/>
        <v/>
      </c>
      <c r="M58" s="61" t="str">
        <f t="shared" si="6"/>
        <v/>
      </c>
      <c r="N58" s="62" t="str">
        <f t="shared" si="6"/>
        <v/>
      </c>
      <c r="O58" s="63" t="str">
        <f t="shared" si="6"/>
        <v/>
      </c>
    </row>
    <row r="59" spans="1:15" ht="16.5" thickBot="1" x14ac:dyDescent="0.45">
      <c r="A59" s="46"/>
      <c r="B59" s="100" t="s">
        <v>5</v>
      </c>
      <c r="C59" s="101"/>
      <c r="D59" s="22">
        <f>COUNTIF(D9:D58,1.27)</f>
        <v>2</v>
      </c>
      <c r="E59" s="22">
        <f>COUNTIF(E9:E58,1.5)</f>
        <v>2</v>
      </c>
      <c r="F59" s="70">
        <f>COUNTIF(F9:F58,2)</f>
        <v>2</v>
      </c>
      <c r="G59" s="43">
        <f>M59+G8</f>
        <v>98354.352785352996</v>
      </c>
      <c r="H59" s="44">
        <f>N59+H8</f>
        <v>99666.173282500007</v>
      </c>
      <c r="I59" s="45">
        <f>O59+I8</f>
        <v>102547.93828</v>
      </c>
      <c r="J59" s="71" t="s">
        <v>30</v>
      </c>
      <c r="K59" s="72">
        <f>B58-B9</f>
        <v>-45583.333333333336</v>
      </c>
      <c r="L59" s="73" t="s">
        <v>31</v>
      </c>
      <c r="M59" s="74">
        <f>SUM(M9:M58)</f>
        <v>-1645.6472146469987</v>
      </c>
      <c r="N59" s="75">
        <f>SUM(N9:N58)</f>
        <v>-333.82671750000009</v>
      </c>
      <c r="O59" s="76">
        <f>SUM(O9:O58)</f>
        <v>2547.9382799999989</v>
      </c>
    </row>
    <row r="60" spans="1:15" ht="16.5" thickBot="1" x14ac:dyDescent="0.45">
      <c r="A60" s="46"/>
      <c r="B60" s="94" t="s">
        <v>6</v>
      </c>
      <c r="C60" s="95"/>
      <c r="D60" s="22">
        <f>COUNTIF(D9:D58,-1)</f>
        <v>3</v>
      </c>
      <c r="E60" s="22">
        <f>COUNTIF(E9:E58,-1)</f>
        <v>3</v>
      </c>
      <c r="F60" s="70">
        <f>COUNTIF(F9:F58,-1)</f>
        <v>3</v>
      </c>
      <c r="G60" s="92" t="s">
        <v>29</v>
      </c>
      <c r="H60" s="93"/>
      <c r="I60" s="99"/>
      <c r="J60" s="92" t="s">
        <v>32</v>
      </c>
      <c r="K60" s="93"/>
      <c r="L60" s="99"/>
      <c r="M60" s="46"/>
      <c r="O60" s="77"/>
    </row>
    <row r="61" spans="1:15" ht="16.5" thickBot="1" x14ac:dyDescent="0.45">
      <c r="A61" s="46"/>
      <c r="B61" s="94" t="s">
        <v>33</v>
      </c>
      <c r="C61" s="95"/>
      <c r="D61" s="22">
        <f>COUNTIF(D9:D58,0)</f>
        <v>4</v>
      </c>
      <c r="E61" s="22">
        <f>COUNTIF(E9:E58,0)</f>
        <v>4</v>
      </c>
      <c r="F61" s="22">
        <f>COUNTIF(F9:F58,0)</f>
        <v>4</v>
      </c>
      <c r="G61" s="78">
        <f>G59/G8</f>
        <v>0.98354352785352994</v>
      </c>
      <c r="H61" s="79">
        <f t="shared" ref="H61" si="9">H59/H8</f>
        <v>0.99666173282500004</v>
      </c>
      <c r="I61" s="80">
        <f>I59/I8</f>
        <v>1.0254793828</v>
      </c>
      <c r="J61" s="81">
        <f>(G61-100%)*30/K59</f>
        <v>1.0830584959285594E-5</v>
      </c>
      <c r="K61" s="81">
        <f>(H61-100%)*30/K59</f>
        <v>2.1970314131626822E-6</v>
      </c>
      <c r="L61" s="82">
        <f>(I61-100%)*30/K59</f>
        <v>-1.6768880819012762E-5</v>
      </c>
      <c r="M61" s="83"/>
      <c r="N61" s="84"/>
      <c r="O61" s="85"/>
    </row>
    <row r="62" spans="1:15" ht="16.5" thickBot="1" x14ac:dyDescent="0.45">
      <c r="B62" s="92" t="s">
        <v>4</v>
      </c>
      <c r="C62" s="93"/>
      <c r="D62" s="86">
        <f t="shared" ref="D62:E62" si="10">D59/(D59+D60+D61)</f>
        <v>0.22222222222222221</v>
      </c>
      <c r="E62" s="87">
        <f t="shared" si="10"/>
        <v>0.22222222222222221</v>
      </c>
      <c r="F62" s="88">
        <f>F59/(F59+F60+F61)</f>
        <v>0.22222222222222221</v>
      </c>
    </row>
    <row r="64" spans="1:15" x14ac:dyDescent="0.4">
      <c r="D64" s="89"/>
      <c r="E64" s="89"/>
      <c r="F64" s="89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V25"/>
  <sheetViews>
    <sheetView workbookViewId="0">
      <selection activeCell="Q1" sqref="Q1"/>
    </sheetView>
  </sheetViews>
  <sheetFormatPr defaultRowHeight="16.5" x14ac:dyDescent="0.4"/>
  <cols>
    <col min="1" max="1" width="4.25" style="13" bestFit="1" customWidth="1"/>
    <col min="2" max="2" width="9.125" style="15" bestFit="1" customWidth="1"/>
    <col min="3" max="3" width="21" style="15" bestFit="1" customWidth="1"/>
    <col min="4" max="4" width="13.75" style="21" bestFit="1" customWidth="1"/>
    <col min="5" max="5" width="12.5" style="21" customWidth="1"/>
    <col min="6" max="6" width="2" style="19" customWidth="1"/>
    <col min="7" max="7" width="2" style="13" customWidth="1"/>
    <col min="8" max="8" width="2" style="19" customWidth="1"/>
    <col min="9" max="9" width="11.875" style="19" bestFit="1" customWidth="1"/>
    <col min="10" max="11" width="13.75" style="21" bestFit="1" customWidth="1"/>
    <col min="12" max="12" width="10.875" style="19" bestFit="1" customWidth="1"/>
    <col min="13" max="13" width="10.875" style="14" customWidth="1"/>
    <col min="14" max="14" width="11.875" style="19" bestFit="1" customWidth="1"/>
    <col min="15" max="15" width="9.25" style="16" bestFit="1" customWidth="1"/>
    <col min="16" max="16" width="10.625" style="16" bestFit="1" customWidth="1"/>
    <col min="17" max="17" width="14.5" style="19" customWidth="1"/>
    <col min="18" max="19" width="13.75" style="19" bestFit="1" customWidth="1"/>
    <col min="20" max="20" width="9.25" style="13" bestFit="1" customWidth="1"/>
    <col min="21" max="21" width="9" style="15"/>
    <col min="22" max="22" width="5.875" style="15" customWidth="1"/>
    <col min="23" max="16384" width="9" style="15"/>
  </cols>
  <sheetData>
    <row r="1" spans="1:22" s="13" customFormat="1" x14ac:dyDescent="0.4">
      <c r="B1" s="15"/>
      <c r="D1" s="20"/>
      <c r="E1" s="20"/>
      <c r="F1" s="14"/>
      <c r="G1" s="13" t="s">
        <v>45</v>
      </c>
      <c r="H1" s="14"/>
      <c r="I1" s="14"/>
      <c r="J1" s="20"/>
      <c r="K1" s="20"/>
      <c r="L1" s="102" t="s">
        <v>40</v>
      </c>
      <c r="M1" s="102"/>
      <c r="N1" s="102"/>
      <c r="O1" s="16" t="s">
        <v>46</v>
      </c>
      <c r="P1" s="16" t="s">
        <v>51</v>
      </c>
      <c r="Q1" s="14" t="s">
        <v>67</v>
      </c>
      <c r="R1" s="14"/>
      <c r="S1" s="14"/>
      <c r="T1" s="13" t="s">
        <v>55</v>
      </c>
      <c r="U1" s="13" t="s">
        <v>56</v>
      </c>
    </row>
    <row r="2" spans="1:22" s="13" customFormat="1" x14ac:dyDescent="0.4">
      <c r="A2" s="13" t="s">
        <v>57</v>
      </c>
      <c r="B2" s="15" t="s">
        <v>50</v>
      </c>
      <c r="C2" s="13" t="s">
        <v>58</v>
      </c>
      <c r="D2" s="20" t="s">
        <v>34</v>
      </c>
      <c r="E2" s="20" t="s">
        <v>35</v>
      </c>
      <c r="F2" s="14" t="s">
        <v>42</v>
      </c>
      <c r="G2" s="13" t="s">
        <v>37</v>
      </c>
      <c r="H2" s="14" t="s">
        <v>36</v>
      </c>
      <c r="I2" s="14" t="s">
        <v>80</v>
      </c>
      <c r="J2" s="20" t="s">
        <v>38</v>
      </c>
      <c r="K2" s="20" t="s">
        <v>39</v>
      </c>
      <c r="L2" s="14" t="s">
        <v>38</v>
      </c>
      <c r="M2" s="14" t="s">
        <v>52</v>
      </c>
      <c r="N2" s="14" t="s">
        <v>39</v>
      </c>
      <c r="O2" s="16" t="s">
        <v>47</v>
      </c>
      <c r="P2" s="16" t="s">
        <v>53</v>
      </c>
      <c r="Q2" s="14" t="s">
        <v>41</v>
      </c>
      <c r="R2" s="14" t="s">
        <v>43</v>
      </c>
      <c r="S2" s="14" t="s">
        <v>44</v>
      </c>
      <c r="T2" s="13" t="s">
        <v>48</v>
      </c>
      <c r="U2" s="13" t="s">
        <v>48</v>
      </c>
      <c r="V2" s="107" t="s">
        <v>69</v>
      </c>
    </row>
    <row r="3" spans="1:22" x14ac:dyDescent="0.4">
      <c r="A3" s="13">
        <v>1</v>
      </c>
      <c r="B3" s="18">
        <v>45404</v>
      </c>
      <c r="C3" s="17">
        <v>45583.333333333336</v>
      </c>
      <c r="D3" s="21">
        <v>162.49600000000001</v>
      </c>
      <c r="E3" s="21">
        <v>162.47300000000001</v>
      </c>
      <c r="F3" s="19">
        <f t="shared" ref="F3:F25" si="0">+E3-D3</f>
        <v>-2.2999999999996135E-2</v>
      </c>
      <c r="G3" s="13">
        <f t="shared" ref="G3:G25" si="1">IF(F3&gt;=0,1,2)</f>
        <v>2</v>
      </c>
      <c r="H3" s="19">
        <f t="shared" ref="H3:H25" si="2">AVERAGE(D3:E3)</f>
        <v>162.48450000000003</v>
      </c>
      <c r="I3" s="19">
        <f>ABS(E3-D3)</f>
        <v>2.2999999999996135E-2</v>
      </c>
      <c r="J3" s="21">
        <v>162.80199999999999</v>
      </c>
      <c r="K3" s="21">
        <v>162.351</v>
      </c>
      <c r="L3" s="19">
        <f t="shared" ref="L3:L25" si="3">+J3-$H3</f>
        <v>0.31749999999996703</v>
      </c>
      <c r="M3" s="14" t="str">
        <f>IF(L3-N3&gt;0,"上","下")</f>
        <v>上</v>
      </c>
      <c r="N3" s="19">
        <f>ABS(K3-$H3)</f>
        <v>0.13350000000002638</v>
      </c>
      <c r="O3" s="16">
        <v>2</v>
      </c>
      <c r="P3" s="16" t="s">
        <v>54</v>
      </c>
      <c r="Q3" s="19">
        <f>(J3-K3)/ABS(D3-E3)</f>
        <v>19.608695652176923</v>
      </c>
      <c r="R3" s="19">
        <v>162.506</v>
      </c>
      <c r="S3" s="19">
        <v>162.59299999999999</v>
      </c>
      <c r="T3" s="13">
        <v>1</v>
      </c>
      <c r="U3" s="13">
        <v>1</v>
      </c>
      <c r="V3" s="13" t="s">
        <v>70</v>
      </c>
    </row>
    <row r="4" spans="1:22" x14ac:dyDescent="0.4">
      <c r="A4" s="13">
        <v>2</v>
      </c>
      <c r="B4" s="18">
        <v>45434</v>
      </c>
      <c r="C4" s="17">
        <v>45586</v>
      </c>
      <c r="D4" s="21">
        <v>162.41200000000001</v>
      </c>
      <c r="E4" s="21">
        <v>162.30199999999999</v>
      </c>
      <c r="F4" s="19">
        <f t="shared" si="0"/>
        <v>-0.11000000000001364</v>
      </c>
      <c r="G4" s="13">
        <f t="shared" si="1"/>
        <v>2</v>
      </c>
      <c r="H4" s="19">
        <f t="shared" si="2"/>
        <v>162.357</v>
      </c>
      <c r="I4" s="19">
        <f t="shared" ref="I4:I25" si="4">ABS(E4-D4)</f>
        <v>0.11000000000001364</v>
      </c>
      <c r="J4" s="21">
        <v>162.63399999999999</v>
      </c>
      <c r="K4" s="21">
        <v>162.173</v>
      </c>
      <c r="L4" s="19">
        <f t="shared" si="3"/>
        <v>0.27699999999998681</v>
      </c>
      <c r="M4" s="14" t="str">
        <f t="shared" ref="M4:M25" si="5">IF(L4-N4&gt;0,"上","下")</f>
        <v>上</v>
      </c>
      <c r="N4" s="19">
        <f t="shared" ref="N4:N25" si="6">ABS(K4-$H4)</f>
        <v>0.1839999999999975</v>
      </c>
      <c r="O4" s="16">
        <v>2</v>
      </c>
      <c r="P4" s="16" t="s">
        <v>54</v>
      </c>
      <c r="Q4" s="19">
        <f t="shared" ref="Q4:Q25" si="7">(J4-K4)/ABS(D4-E4)</f>
        <v>4.1909090909084288</v>
      </c>
      <c r="R4" s="19">
        <v>162.50899999999999</v>
      </c>
      <c r="S4" s="19">
        <v>162.53</v>
      </c>
      <c r="T4" s="13">
        <v>1</v>
      </c>
      <c r="U4" s="13">
        <v>1</v>
      </c>
      <c r="V4" s="13"/>
    </row>
    <row r="5" spans="1:22" x14ac:dyDescent="0.4">
      <c r="A5" s="13">
        <v>3</v>
      </c>
      <c r="B5" s="18">
        <v>45373</v>
      </c>
      <c r="C5" s="17">
        <v>45587.666666666664</v>
      </c>
      <c r="D5" s="21">
        <v>163.16</v>
      </c>
      <c r="E5" s="21">
        <v>163.25899999999999</v>
      </c>
      <c r="F5" s="19">
        <f t="shared" si="0"/>
        <v>9.8999999999989541E-2</v>
      </c>
      <c r="G5" s="13">
        <f t="shared" si="1"/>
        <v>1</v>
      </c>
      <c r="H5" s="19">
        <f t="shared" si="2"/>
        <v>163.20949999999999</v>
      </c>
      <c r="I5" s="19">
        <f t="shared" si="4"/>
        <v>9.8999999999989541E-2</v>
      </c>
      <c r="J5" s="21">
        <v>163.44499999999999</v>
      </c>
      <c r="K5" s="21">
        <v>162.77699999999999</v>
      </c>
      <c r="L5" s="19">
        <f t="shared" si="3"/>
        <v>0.23550000000000182</v>
      </c>
      <c r="M5" s="14" t="str">
        <f t="shared" si="5"/>
        <v>下</v>
      </c>
      <c r="N5" s="19">
        <f t="shared" si="6"/>
        <v>0.43250000000000455</v>
      </c>
      <c r="O5" s="16">
        <v>1</v>
      </c>
      <c r="P5" s="16" t="s">
        <v>54</v>
      </c>
      <c r="Q5" s="19">
        <f t="shared" si="7"/>
        <v>6.7474747474755246</v>
      </c>
      <c r="R5" s="19">
        <v>162.96899999999999</v>
      </c>
      <c r="S5" s="19">
        <v>162.739</v>
      </c>
      <c r="T5" s="13">
        <v>1</v>
      </c>
      <c r="U5" s="13" t="s">
        <v>66</v>
      </c>
      <c r="V5" s="13"/>
    </row>
    <row r="6" spans="1:22" x14ac:dyDescent="0.4">
      <c r="A6" s="13">
        <v>4</v>
      </c>
      <c r="B6" s="18">
        <v>45358</v>
      </c>
      <c r="C6" s="17">
        <v>45590.833333333336</v>
      </c>
      <c r="D6" s="21">
        <v>164.441</v>
      </c>
      <c r="E6" s="21">
        <v>164.40799999999999</v>
      </c>
      <c r="F6" s="19">
        <f t="shared" si="0"/>
        <v>-3.3000000000015461E-2</v>
      </c>
      <c r="G6" s="13">
        <f t="shared" si="1"/>
        <v>2</v>
      </c>
      <c r="H6" s="19">
        <f t="shared" si="2"/>
        <v>164.42449999999999</v>
      </c>
      <c r="I6" s="19">
        <f t="shared" si="4"/>
        <v>3.3000000000015461E-2</v>
      </c>
      <c r="J6" s="21">
        <v>164.55699999999999</v>
      </c>
      <c r="K6" s="21">
        <v>164.26300000000001</v>
      </c>
      <c r="L6" s="19">
        <f t="shared" si="3"/>
        <v>0.13249999999999318</v>
      </c>
      <c r="M6" s="14" t="str">
        <f t="shared" si="5"/>
        <v>下</v>
      </c>
      <c r="N6" s="19">
        <f t="shared" si="6"/>
        <v>0.16149999999998954</v>
      </c>
      <c r="O6" s="16">
        <v>1</v>
      </c>
      <c r="P6" s="16" t="s">
        <v>54</v>
      </c>
      <c r="Q6" s="19">
        <f t="shared" si="7"/>
        <v>8.9090909090862116</v>
      </c>
      <c r="R6" s="19">
        <v>164.34299999999999</v>
      </c>
      <c r="S6" s="19">
        <v>164.267</v>
      </c>
      <c r="T6" s="13">
        <v>1</v>
      </c>
      <c r="U6" s="13">
        <v>1</v>
      </c>
      <c r="V6" s="13"/>
    </row>
    <row r="7" spans="1:22" x14ac:dyDescent="0.4">
      <c r="A7" s="13">
        <v>5</v>
      </c>
      <c r="B7" s="18">
        <v>45475</v>
      </c>
      <c r="C7" s="17">
        <v>45594.666666666664</v>
      </c>
      <c r="D7" s="21">
        <v>165.71700000000001</v>
      </c>
      <c r="E7" s="21">
        <v>165.81299999999999</v>
      </c>
      <c r="F7" s="19">
        <f t="shared" si="0"/>
        <v>9.5999999999975216E-2</v>
      </c>
      <c r="G7" s="13">
        <f t="shared" si="1"/>
        <v>1</v>
      </c>
      <c r="H7" s="19">
        <f t="shared" si="2"/>
        <v>165.76499999999999</v>
      </c>
      <c r="I7" s="19">
        <f t="shared" si="4"/>
        <v>9.5999999999975216E-2</v>
      </c>
      <c r="J7" s="21">
        <v>165.89</v>
      </c>
      <c r="K7" s="21">
        <v>165.26599999999999</v>
      </c>
      <c r="L7" s="19">
        <f t="shared" si="3"/>
        <v>0.125</v>
      </c>
      <c r="M7" s="14" t="str">
        <f t="shared" si="5"/>
        <v>下</v>
      </c>
      <c r="N7" s="19">
        <f t="shared" si="6"/>
        <v>0.49899999999999523</v>
      </c>
      <c r="O7" s="16">
        <v>1</v>
      </c>
      <c r="P7" s="16" t="s">
        <v>54</v>
      </c>
      <c r="Q7" s="19">
        <f t="shared" si="7"/>
        <v>6.500000000001628</v>
      </c>
      <c r="R7" s="19">
        <v>165.62899999999999</v>
      </c>
      <c r="S7" s="19">
        <v>165.05699999999999</v>
      </c>
      <c r="T7" s="13">
        <v>1</v>
      </c>
      <c r="U7" s="13"/>
      <c r="V7" s="13"/>
    </row>
    <row r="8" spans="1:22" x14ac:dyDescent="0.4">
      <c r="A8" s="13">
        <v>6</v>
      </c>
      <c r="B8" s="18">
        <v>45488</v>
      </c>
      <c r="C8" s="17">
        <v>45595.166666666664</v>
      </c>
      <c r="D8" s="21">
        <v>165.851</v>
      </c>
      <c r="E8" s="21">
        <v>165.87100000000001</v>
      </c>
      <c r="F8" s="19">
        <f t="shared" si="0"/>
        <v>2.0000000000010232E-2</v>
      </c>
      <c r="G8" s="13">
        <f t="shared" si="1"/>
        <v>1</v>
      </c>
      <c r="H8" s="19">
        <f t="shared" si="2"/>
        <v>165.86099999999999</v>
      </c>
      <c r="I8" s="19">
        <f t="shared" si="4"/>
        <v>2.0000000000010232E-2</v>
      </c>
      <c r="J8" s="21">
        <v>165.99100000000001</v>
      </c>
      <c r="K8" s="21">
        <v>165.702</v>
      </c>
      <c r="L8" s="19">
        <f t="shared" si="3"/>
        <v>0.13000000000002387</v>
      </c>
      <c r="M8" s="14" t="str">
        <f t="shared" si="5"/>
        <v>下</v>
      </c>
      <c r="N8" s="19">
        <f t="shared" si="6"/>
        <v>0.15899999999999181</v>
      </c>
      <c r="O8" s="16">
        <v>1</v>
      </c>
      <c r="P8" s="16" t="s">
        <v>54</v>
      </c>
      <c r="Q8" s="19">
        <f t="shared" si="7"/>
        <v>14.449999999993391</v>
      </c>
      <c r="R8" s="19">
        <v>165.739</v>
      </c>
      <c r="S8" s="19">
        <v>165.31100000000001</v>
      </c>
      <c r="T8" s="13">
        <v>1</v>
      </c>
      <c r="U8" s="13"/>
      <c r="V8" s="13" t="s">
        <v>70</v>
      </c>
    </row>
    <row r="9" spans="1:22" x14ac:dyDescent="0.4">
      <c r="A9" s="13">
        <v>7</v>
      </c>
      <c r="B9" s="18">
        <v>45508</v>
      </c>
      <c r="C9" s="17">
        <v>45600.333333333336</v>
      </c>
      <c r="D9" s="21">
        <v>165.499</v>
      </c>
      <c r="E9" s="21">
        <v>165.495</v>
      </c>
      <c r="F9" s="19">
        <f t="shared" si="0"/>
        <v>-3.9999999999906777E-3</v>
      </c>
      <c r="G9" s="13">
        <f t="shared" si="1"/>
        <v>2</v>
      </c>
      <c r="H9" s="19">
        <f t="shared" si="2"/>
        <v>165.49700000000001</v>
      </c>
      <c r="I9" s="19">
        <f t="shared" si="4"/>
        <v>3.9999999999906777E-3</v>
      </c>
      <c r="J9" s="21">
        <v>165.85300000000001</v>
      </c>
      <c r="K9" s="21">
        <v>165.43899999999999</v>
      </c>
      <c r="L9" s="19">
        <f t="shared" si="3"/>
        <v>0.35599999999999454</v>
      </c>
      <c r="M9" s="14" t="str">
        <f t="shared" si="5"/>
        <v>上</v>
      </c>
      <c r="N9" s="19">
        <f t="shared" si="6"/>
        <v>5.8000000000021146E-2</v>
      </c>
      <c r="O9" s="16">
        <v>2</v>
      </c>
      <c r="P9" s="16" t="s">
        <v>54</v>
      </c>
      <c r="Q9" s="19">
        <f t="shared" si="7"/>
        <v>103.50000000024514</v>
      </c>
      <c r="R9" s="19">
        <v>165.608</v>
      </c>
      <c r="S9" s="19">
        <v>165.79</v>
      </c>
      <c r="T9" s="13">
        <v>1</v>
      </c>
      <c r="U9" s="13">
        <v>1</v>
      </c>
      <c r="V9" s="13"/>
    </row>
    <row r="10" spans="1:22" x14ac:dyDescent="0.4">
      <c r="A10" s="13">
        <v>8</v>
      </c>
      <c r="B10" s="18">
        <v>45568</v>
      </c>
      <c r="C10" s="17">
        <v>45601.833333333336</v>
      </c>
      <c r="D10" s="21">
        <v>165.791</v>
      </c>
      <c r="E10" s="21">
        <v>165.69800000000001</v>
      </c>
      <c r="F10" s="19">
        <f t="shared" si="0"/>
        <v>-9.2999999999989313E-2</v>
      </c>
      <c r="G10" s="13">
        <f t="shared" si="1"/>
        <v>2</v>
      </c>
      <c r="H10" s="19">
        <f t="shared" si="2"/>
        <v>165.74450000000002</v>
      </c>
      <c r="I10" s="19">
        <f t="shared" si="4"/>
        <v>9.2999999999989313E-2</v>
      </c>
      <c r="J10" s="21">
        <v>165.815</v>
      </c>
      <c r="K10" s="21">
        <v>165.43299999999999</v>
      </c>
      <c r="L10" s="19">
        <f t="shared" si="3"/>
        <v>7.0499999999981355E-2</v>
      </c>
      <c r="M10" s="14" t="str">
        <f t="shared" si="5"/>
        <v>下</v>
      </c>
      <c r="N10" s="19">
        <f t="shared" si="6"/>
        <v>0.31150000000002365</v>
      </c>
      <c r="O10" s="16">
        <v>1</v>
      </c>
      <c r="P10" s="16" t="s">
        <v>54</v>
      </c>
      <c r="Q10" s="19">
        <f t="shared" si="7"/>
        <v>4.1075268817209558</v>
      </c>
      <c r="R10" s="19">
        <v>165.64</v>
      </c>
      <c r="S10" s="19">
        <v>165.626</v>
      </c>
      <c r="T10" s="13">
        <v>1</v>
      </c>
      <c r="U10" s="13">
        <v>1</v>
      </c>
      <c r="V10" s="13" t="s">
        <v>68</v>
      </c>
    </row>
    <row r="11" spans="1:22" x14ac:dyDescent="0.4">
      <c r="A11" s="13">
        <v>9</v>
      </c>
      <c r="B11" s="18">
        <v>45598</v>
      </c>
      <c r="C11" s="17">
        <v>45603.333333333336</v>
      </c>
      <c r="D11" s="21">
        <v>165.5</v>
      </c>
      <c r="E11" s="21">
        <v>165.43</v>
      </c>
      <c r="F11" s="19">
        <f t="shared" si="0"/>
        <v>-6.9999999999993179E-2</v>
      </c>
      <c r="G11" s="13">
        <f t="shared" si="1"/>
        <v>2</v>
      </c>
      <c r="H11" s="19">
        <f t="shared" si="2"/>
        <v>165.465</v>
      </c>
      <c r="I11" s="19">
        <f t="shared" si="4"/>
        <v>6.9999999999993179E-2</v>
      </c>
      <c r="J11" s="21">
        <v>165.89599999999999</v>
      </c>
      <c r="K11" s="21">
        <v>165.38300000000001</v>
      </c>
      <c r="L11" s="19">
        <f t="shared" si="3"/>
        <v>0.43099999999998317</v>
      </c>
      <c r="M11" s="14" t="str">
        <f t="shared" si="5"/>
        <v>上</v>
      </c>
      <c r="N11" s="19">
        <f t="shared" si="6"/>
        <v>8.1999999999993634E-2</v>
      </c>
      <c r="O11" s="16">
        <v>2</v>
      </c>
      <c r="P11" s="16" t="s">
        <v>54</v>
      </c>
      <c r="Q11" s="19">
        <f t="shared" si="7"/>
        <v>7.3285714285718111</v>
      </c>
      <c r="R11" s="19">
        <v>165.60599999999999</v>
      </c>
      <c r="S11" s="19">
        <v>165.613</v>
      </c>
      <c r="T11" s="13">
        <v>1</v>
      </c>
      <c r="U11" s="13">
        <v>1</v>
      </c>
      <c r="V11" s="13"/>
    </row>
    <row r="12" spans="1:22" x14ac:dyDescent="0.4">
      <c r="A12" s="13">
        <v>10</v>
      </c>
      <c r="B12" s="18"/>
      <c r="C12" s="17"/>
      <c r="F12" s="19">
        <f t="shared" si="0"/>
        <v>0</v>
      </c>
      <c r="G12" s="13">
        <f t="shared" si="1"/>
        <v>1</v>
      </c>
      <c r="H12" s="19" t="e">
        <f t="shared" si="2"/>
        <v>#DIV/0!</v>
      </c>
      <c r="I12" s="19">
        <f t="shared" si="4"/>
        <v>0</v>
      </c>
      <c r="L12" s="19" t="e">
        <f t="shared" si="3"/>
        <v>#DIV/0!</v>
      </c>
      <c r="M12" s="14" t="e">
        <f t="shared" si="5"/>
        <v>#DIV/0!</v>
      </c>
      <c r="N12" s="19" t="e">
        <f t="shared" si="6"/>
        <v>#DIV/0!</v>
      </c>
      <c r="O12" s="16">
        <v>1</v>
      </c>
      <c r="P12" s="16" t="s">
        <v>54</v>
      </c>
      <c r="Q12" s="19" t="e">
        <f t="shared" si="7"/>
        <v>#DIV/0!</v>
      </c>
      <c r="U12" s="13"/>
    </row>
    <row r="13" spans="1:22" x14ac:dyDescent="0.4">
      <c r="A13" s="13">
        <v>11</v>
      </c>
      <c r="B13" s="18"/>
      <c r="C13" s="17"/>
      <c r="F13" s="19">
        <f t="shared" si="0"/>
        <v>0</v>
      </c>
      <c r="G13" s="13">
        <f t="shared" si="1"/>
        <v>1</v>
      </c>
      <c r="H13" s="19" t="e">
        <f t="shared" si="2"/>
        <v>#DIV/0!</v>
      </c>
      <c r="I13" s="19">
        <f t="shared" si="4"/>
        <v>0</v>
      </c>
      <c r="L13" s="19" t="e">
        <f t="shared" si="3"/>
        <v>#DIV/0!</v>
      </c>
      <c r="M13" s="14" t="e">
        <f t="shared" si="5"/>
        <v>#DIV/0!</v>
      </c>
      <c r="N13" s="19" t="e">
        <f t="shared" si="6"/>
        <v>#DIV/0!</v>
      </c>
      <c r="Q13" s="19" t="e">
        <f t="shared" si="7"/>
        <v>#DIV/0!</v>
      </c>
      <c r="U13" s="13"/>
    </row>
    <row r="14" spans="1:22" x14ac:dyDescent="0.4">
      <c r="A14" s="13">
        <v>12</v>
      </c>
      <c r="B14" s="18"/>
      <c r="C14" s="17"/>
      <c r="F14" s="19">
        <f t="shared" si="0"/>
        <v>0</v>
      </c>
      <c r="G14" s="13">
        <f t="shared" si="1"/>
        <v>1</v>
      </c>
      <c r="H14" s="19" t="e">
        <f t="shared" si="2"/>
        <v>#DIV/0!</v>
      </c>
      <c r="I14" s="19">
        <f t="shared" si="4"/>
        <v>0</v>
      </c>
      <c r="L14" s="19" t="e">
        <f t="shared" si="3"/>
        <v>#DIV/0!</v>
      </c>
      <c r="M14" s="14" t="e">
        <f t="shared" si="5"/>
        <v>#DIV/0!</v>
      </c>
      <c r="N14" s="19" t="e">
        <f t="shared" si="6"/>
        <v>#DIV/0!</v>
      </c>
      <c r="Q14" s="19" t="e">
        <f t="shared" si="7"/>
        <v>#DIV/0!</v>
      </c>
      <c r="U14" s="13"/>
    </row>
    <row r="15" spans="1:22" x14ac:dyDescent="0.4">
      <c r="A15" s="13">
        <v>13</v>
      </c>
      <c r="B15" s="18"/>
      <c r="C15" s="17"/>
      <c r="F15" s="19">
        <f t="shared" si="0"/>
        <v>0</v>
      </c>
      <c r="G15" s="13">
        <f t="shared" si="1"/>
        <v>1</v>
      </c>
      <c r="H15" s="19" t="e">
        <f t="shared" si="2"/>
        <v>#DIV/0!</v>
      </c>
      <c r="I15" s="19">
        <f t="shared" si="4"/>
        <v>0</v>
      </c>
      <c r="L15" s="19" t="e">
        <f t="shared" si="3"/>
        <v>#DIV/0!</v>
      </c>
      <c r="M15" s="14" t="e">
        <f t="shared" si="5"/>
        <v>#DIV/0!</v>
      </c>
      <c r="N15" s="19" t="e">
        <f t="shared" si="6"/>
        <v>#DIV/0!</v>
      </c>
      <c r="Q15" s="19" t="e">
        <f t="shared" si="7"/>
        <v>#DIV/0!</v>
      </c>
      <c r="U15" s="13"/>
    </row>
    <row r="16" spans="1:22" x14ac:dyDescent="0.4">
      <c r="A16" s="13">
        <v>14</v>
      </c>
      <c r="B16" s="18"/>
      <c r="C16" s="17"/>
      <c r="F16" s="19">
        <f t="shared" si="0"/>
        <v>0</v>
      </c>
      <c r="G16" s="13">
        <f t="shared" si="1"/>
        <v>1</v>
      </c>
      <c r="H16" s="19" t="e">
        <f t="shared" si="2"/>
        <v>#DIV/0!</v>
      </c>
      <c r="I16" s="19">
        <f t="shared" si="4"/>
        <v>0</v>
      </c>
      <c r="L16" s="19" t="e">
        <f t="shared" si="3"/>
        <v>#DIV/0!</v>
      </c>
      <c r="M16" s="14" t="e">
        <f t="shared" si="5"/>
        <v>#DIV/0!</v>
      </c>
      <c r="N16" s="19" t="e">
        <f t="shared" si="6"/>
        <v>#DIV/0!</v>
      </c>
      <c r="Q16" s="19" t="e">
        <f t="shared" si="7"/>
        <v>#DIV/0!</v>
      </c>
      <c r="U16" s="13"/>
    </row>
    <row r="17" spans="1:21" x14ac:dyDescent="0.4">
      <c r="A17" s="13">
        <v>15</v>
      </c>
      <c r="B17" s="18"/>
      <c r="C17" s="17"/>
      <c r="F17" s="19">
        <f t="shared" si="0"/>
        <v>0</v>
      </c>
      <c r="G17" s="13">
        <f t="shared" si="1"/>
        <v>1</v>
      </c>
      <c r="H17" s="19" t="e">
        <f t="shared" si="2"/>
        <v>#DIV/0!</v>
      </c>
      <c r="I17" s="19">
        <f t="shared" si="4"/>
        <v>0</v>
      </c>
      <c r="L17" s="19" t="e">
        <f t="shared" si="3"/>
        <v>#DIV/0!</v>
      </c>
      <c r="M17" s="14" t="e">
        <f t="shared" si="5"/>
        <v>#DIV/0!</v>
      </c>
      <c r="N17" s="19" t="e">
        <f t="shared" si="6"/>
        <v>#DIV/0!</v>
      </c>
      <c r="Q17" s="19" t="e">
        <f t="shared" si="7"/>
        <v>#DIV/0!</v>
      </c>
      <c r="U17" s="13"/>
    </row>
    <row r="18" spans="1:21" x14ac:dyDescent="0.4">
      <c r="A18" s="13">
        <v>16</v>
      </c>
      <c r="B18" s="18"/>
      <c r="C18" s="17"/>
      <c r="F18" s="19">
        <f t="shared" si="0"/>
        <v>0</v>
      </c>
      <c r="G18" s="13">
        <f t="shared" si="1"/>
        <v>1</v>
      </c>
      <c r="H18" s="19" t="e">
        <f t="shared" si="2"/>
        <v>#DIV/0!</v>
      </c>
      <c r="I18" s="19">
        <f t="shared" si="4"/>
        <v>0</v>
      </c>
      <c r="L18" s="19" t="e">
        <f t="shared" si="3"/>
        <v>#DIV/0!</v>
      </c>
      <c r="M18" s="14" t="e">
        <f t="shared" si="5"/>
        <v>#DIV/0!</v>
      </c>
      <c r="N18" s="19" t="e">
        <f t="shared" si="6"/>
        <v>#DIV/0!</v>
      </c>
      <c r="Q18" s="19" t="e">
        <f t="shared" si="7"/>
        <v>#DIV/0!</v>
      </c>
      <c r="U18" s="13"/>
    </row>
    <row r="19" spans="1:21" x14ac:dyDescent="0.4">
      <c r="A19" s="13">
        <v>17</v>
      </c>
      <c r="B19" s="18"/>
      <c r="C19" s="17"/>
      <c r="F19" s="19">
        <f t="shared" si="0"/>
        <v>0</v>
      </c>
      <c r="G19" s="13">
        <f t="shared" si="1"/>
        <v>1</v>
      </c>
      <c r="H19" s="19" t="e">
        <f t="shared" si="2"/>
        <v>#DIV/0!</v>
      </c>
      <c r="I19" s="19">
        <f t="shared" si="4"/>
        <v>0</v>
      </c>
      <c r="L19" s="19" t="e">
        <f t="shared" si="3"/>
        <v>#DIV/0!</v>
      </c>
      <c r="M19" s="14" t="e">
        <f t="shared" si="5"/>
        <v>#DIV/0!</v>
      </c>
      <c r="N19" s="19" t="e">
        <f t="shared" si="6"/>
        <v>#DIV/0!</v>
      </c>
      <c r="Q19" s="19" t="e">
        <f t="shared" si="7"/>
        <v>#DIV/0!</v>
      </c>
      <c r="U19" s="13"/>
    </row>
    <row r="20" spans="1:21" x14ac:dyDescent="0.4">
      <c r="A20" s="13">
        <v>18</v>
      </c>
      <c r="B20" s="18"/>
      <c r="C20" s="17"/>
      <c r="F20" s="19">
        <f t="shared" si="0"/>
        <v>0</v>
      </c>
      <c r="G20" s="13">
        <f t="shared" si="1"/>
        <v>1</v>
      </c>
      <c r="H20" s="19" t="e">
        <f t="shared" si="2"/>
        <v>#DIV/0!</v>
      </c>
      <c r="I20" s="19">
        <f t="shared" si="4"/>
        <v>0</v>
      </c>
      <c r="L20" s="19" t="e">
        <f t="shared" si="3"/>
        <v>#DIV/0!</v>
      </c>
      <c r="M20" s="14" t="e">
        <f t="shared" si="5"/>
        <v>#DIV/0!</v>
      </c>
      <c r="N20" s="19" t="e">
        <f t="shared" si="6"/>
        <v>#DIV/0!</v>
      </c>
      <c r="Q20" s="19" t="e">
        <f t="shared" si="7"/>
        <v>#DIV/0!</v>
      </c>
      <c r="U20" s="13"/>
    </row>
    <row r="21" spans="1:21" x14ac:dyDescent="0.4">
      <c r="A21" s="13">
        <v>19</v>
      </c>
      <c r="B21" s="18"/>
      <c r="C21" s="17"/>
      <c r="F21" s="19">
        <f t="shared" si="0"/>
        <v>0</v>
      </c>
      <c r="G21" s="13">
        <f t="shared" si="1"/>
        <v>1</v>
      </c>
      <c r="H21" s="19" t="e">
        <f t="shared" si="2"/>
        <v>#DIV/0!</v>
      </c>
      <c r="I21" s="19">
        <f t="shared" si="4"/>
        <v>0</v>
      </c>
      <c r="L21" s="19" t="e">
        <f t="shared" si="3"/>
        <v>#DIV/0!</v>
      </c>
      <c r="M21" s="14" t="e">
        <f t="shared" si="5"/>
        <v>#DIV/0!</v>
      </c>
      <c r="N21" s="19" t="e">
        <f t="shared" si="6"/>
        <v>#DIV/0!</v>
      </c>
      <c r="Q21" s="19" t="e">
        <f t="shared" si="7"/>
        <v>#DIV/0!</v>
      </c>
      <c r="U21" s="13"/>
    </row>
    <row r="22" spans="1:21" x14ac:dyDescent="0.4">
      <c r="A22" s="13">
        <v>20</v>
      </c>
      <c r="B22" s="18"/>
      <c r="C22" s="17"/>
      <c r="F22" s="19">
        <f t="shared" si="0"/>
        <v>0</v>
      </c>
      <c r="G22" s="13">
        <f t="shared" si="1"/>
        <v>1</v>
      </c>
      <c r="H22" s="19" t="e">
        <f t="shared" si="2"/>
        <v>#DIV/0!</v>
      </c>
      <c r="I22" s="19">
        <f t="shared" si="4"/>
        <v>0</v>
      </c>
      <c r="L22" s="19" t="e">
        <f t="shared" si="3"/>
        <v>#DIV/0!</v>
      </c>
      <c r="M22" s="14" t="e">
        <f t="shared" si="5"/>
        <v>#DIV/0!</v>
      </c>
      <c r="N22" s="19" t="e">
        <f t="shared" si="6"/>
        <v>#DIV/0!</v>
      </c>
      <c r="Q22" s="19" t="e">
        <f t="shared" si="7"/>
        <v>#DIV/0!</v>
      </c>
      <c r="U22" s="13"/>
    </row>
    <row r="23" spans="1:21" x14ac:dyDescent="0.4">
      <c r="A23" s="13">
        <v>21</v>
      </c>
      <c r="B23" s="18"/>
      <c r="C23" s="17"/>
      <c r="F23" s="19">
        <f t="shared" si="0"/>
        <v>0</v>
      </c>
      <c r="G23" s="13">
        <f t="shared" si="1"/>
        <v>1</v>
      </c>
      <c r="H23" s="19" t="e">
        <f t="shared" si="2"/>
        <v>#DIV/0!</v>
      </c>
      <c r="I23" s="19">
        <f t="shared" si="4"/>
        <v>0</v>
      </c>
      <c r="L23" s="19" t="e">
        <f t="shared" si="3"/>
        <v>#DIV/0!</v>
      </c>
      <c r="M23" s="14" t="e">
        <f t="shared" si="5"/>
        <v>#DIV/0!</v>
      </c>
      <c r="N23" s="19" t="e">
        <f t="shared" si="6"/>
        <v>#DIV/0!</v>
      </c>
      <c r="Q23" s="19" t="e">
        <f t="shared" si="7"/>
        <v>#DIV/0!</v>
      </c>
      <c r="U23" s="13"/>
    </row>
    <row r="24" spans="1:21" x14ac:dyDescent="0.4">
      <c r="A24" s="13">
        <v>22</v>
      </c>
      <c r="B24" s="18"/>
      <c r="C24" s="17"/>
      <c r="F24" s="19">
        <f t="shared" si="0"/>
        <v>0</v>
      </c>
      <c r="G24" s="13">
        <f t="shared" si="1"/>
        <v>1</v>
      </c>
      <c r="H24" s="19" t="e">
        <f t="shared" si="2"/>
        <v>#DIV/0!</v>
      </c>
      <c r="I24" s="19">
        <f t="shared" si="4"/>
        <v>0</v>
      </c>
      <c r="L24" s="19" t="e">
        <f t="shared" si="3"/>
        <v>#DIV/0!</v>
      </c>
      <c r="M24" s="14" t="e">
        <f t="shared" si="5"/>
        <v>#DIV/0!</v>
      </c>
      <c r="N24" s="19" t="e">
        <f t="shared" si="6"/>
        <v>#DIV/0!</v>
      </c>
      <c r="Q24" s="19" t="e">
        <f t="shared" si="7"/>
        <v>#DIV/0!</v>
      </c>
      <c r="U24" s="13"/>
    </row>
    <row r="25" spans="1:21" x14ac:dyDescent="0.4">
      <c r="A25" s="13">
        <v>23</v>
      </c>
      <c r="B25" s="18"/>
      <c r="C25" s="17"/>
      <c r="F25" s="19">
        <f t="shared" si="0"/>
        <v>0</v>
      </c>
      <c r="G25" s="13">
        <f t="shared" si="1"/>
        <v>1</v>
      </c>
      <c r="H25" s="19" t="e">
        <f t="shared" si="2"/>
        <v>#DIV/0!</v>
      </c>
      <c r="I25" s="19">
        <f t="shared" si="4"/>
        <v>0</v>
      </c>
      <c r="L25" s="19" t="e">
        <f t="shared" si="3"/>
        <v>#DIV/0!</v>
      </c>
      <c r="M25" s="14" t="e">
        <f t="shared" si="5"/>
        <v>#DIV/0!</v>
      </c>
      <c r="N25" s="19" t="e">
        <f t="shared" si="6"/>
        <v>#DIV/0!</v>
      </c>
      <c r="Q25" s="19" t="e">
        <f t="shared" si="7"/>
        <v>#DIV/0!</v>
      </c>
      <c r="U25" s="13"/>
    </row>
  </sheetData>
  <mergeCells count="1">
    <mergeCell ref="L1:N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 x14ac:dyDescent="0.4"/>
  <cols>
    <col min="1" max="1" width="6.625" style="12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60" zoomScaleNormal="160" zoomScaleSheetLayoutView="100" workbookViewId="0">
      <selection activeCell="A2" sqref="A2:J9"/>
    </sheetView>
  </sheetViews>
  <sheetFormatPr defaultColWidth="8.125" defaultRowHeight="18.75" x14ac:dyDescent="0.4"/>
  <cols>
    <col min="1" max="16384" width="8.125" style="90"/>
  </cols>
  <sheetData>
    <row r="1" spans="1:10" x14ac:dyDescent="0.4">
      <c r="A1" s="90" t="s">
        <v>25</v>
      </c>
    </row>
    <row r="2" spans="1:10" x14ac:dyDescent="0.4">
      <c r="A2" s="103" t="s">
        <v>81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 x14ac:dyDescent="0.4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x14ac:dyDescent="0.4">
      <c r="A4" s="104"/>
      <c r="B4" s="104"/>
      <c r="C4" s="104"/>
      <c r="D4" s="104"/>
      <c r="E4" s="104"/>
      <c r="F4" s="104"/>
      <c r="G4" s="104"/>
      <c r="H4" s="104"/>
      <c r="I4" s="104"/>
      <c r="J4" s="104"/>
    </row>
    <row r="5" spans="1:10" x14ac:dyDescent="0.4">
      <c r="A5" s="104"/>
      <c r="B5" s="104"/>
      <c r="C5" s="104"/>
      <c r="D5" s="104"/>
      <c r="E5" s="104"/>
      <c r="F5" s="104"/>
      <c r="G5" s="104"/>
      <c r="H5" s="104"/>
      <c r="I5" s="104"/>
      <c r="J5" s="104"/>
    </row>
    <row r="6" spans="1:10" x14ac:dyDescent="0.4">
      <c r="A6" s="104"/>
      <c r="B6" s="104"/>
      <c r="C6" s="104"/>
      <c r="D6" s="104"/>
      <c r="E6" s="104"/>
      <c r="F6" s="104"/>
      <c r="G6" s="104"/>
      <c r="H6" s="104"/>
      <c r="I6" s="104"/>
      <c r="J6" s="104"/>
    </row>
    <row r="7" spans="1:10" x14ac:dyDescent="0.4">
      <c r="A7" s="104"/>
      <c r="B7" s="104"/>
      <c r="C7" s="104"/>
      <c r="D7" s="104"/>
      <c r="E7" s="104"/>
      <c r="F7" s="104"/>
      <c r="G7" s="104"/>
      <c r="H7" s="104"/>
      <c r="I7" s="104"/>
      <c r="J7" s="104"/>
    </row>
    <row r="8" spans="1:10" x14ac:dyDescent="0.4">
      <c r="A8" s="104"/>
      <c r="B8" s="104"/>
      <c r="C8" s="104"/>
      <c r="D8" s="104"/>
      <c r="E8" s="104"/>
      <c r="F8" s="104"/>
      <c r="G8" s="104"/>
      <c r="H8" s="104"/>
      <c r="I8" s="104"/>
      <c r="J8" s="104"/>
    </row>
    <row r="9" spans="1:10" x14ac:dyDescent="0.4">
      <c r="A9" s="104"/>
      <c r="B9" s="104"/>
      <c r="C9" s="104"/>
      <c r="D9" s="104"/>
      <c r="E9" s="104"/>
      <c r="F9" s="104"/>
      <c r="G9" s="104"/>
      <c r="H9" s="104"/>
      <c r="I9" s="104"/>
      <c r="J9" s="104"/>
    </row>
    <row r="11" spans="1:10" x14ac:dyDescent="0.4">
      <c r="A11" s="90" t="s">
        <v>26</v>
      </c>
    </row>
    <row r="12" spans="1:10" x14ac:dyDescent="0.4">
      <c r="A12" s="105" t="s">
        <v>82</v>
      </c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x14ac:dyDescent="0.4">
      <c r="A13" s="106"/>
      <c r="B13" s="106"/>
      <c r="C13" s="106"/>
      <c r="D13" s="106"/>
      <c r="E13" s="106"/>
      <c r="F13" s="106"/>
      <c r="G13" s="106"/>
      <c r="H13" s="106"/>
      <c r="I13" s="106"/>
      <c r="J13" s="106"/>
    </row>
    <row r="14" spans="1:10" x14ac:dyDescent="0.4">
      <c r="A14" s="106"/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 x14ac:dyDescent="0.4">
      <c r="A15" s="106"/>
      <c r="B15" s="106"/>
      <c r="C15" s="106"/>
      <c r="D15" s="106"/>
      <c r="E15" s="106"/>
      <c r="F15" s="106"/>
      <c r="G15" s="106"/>
      <c r="H15" s="106"/>
      <c r="I15" s="106"/>
      <c r="J15" s="106"/>
    </row>
    <row r="16" spans="1:10" x14ac:dyDescent="0.4">
      <c r="A16" s="106"/>
      <c r="B16" s="106"/>
      <c r="C16" s="106"/>
      <c r="D16" s="106"/>
      <c r="E16" s="106"/>
      <c r="F16" s="106"/>
      <c r="G16" s="106"/>
      <c r="H16" s="106"/>
      <c r="I16" s="106"/>
      <c r="J16" s="106"/>
    </row>
    <row r="17" spans="1:10" x14ac:dyDescent="0.4">
      <c r="A17" s="106"/>
      <c r="B17" s="106"/>
      <c r="C17" s="106"/>
      <c r="D17" s="106"/>
      <c r="E17" s="106"/>
      <c r="F17" s="106"/>
      <c r="G17" s="106"/>
      <c r="H17" s="106"/>
      <c r="I17" s="106"/>
      <c r="J17" s="106"/>
    </row>
    <row r="18" spans="1:10" x14ac:dyDescent="0.4">
      <c r="A18" s="106"/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 x14ac:dyDescent="0.4">
      <c r="A19" s="106"/>
      <c r="B19" s="106"/>
      <c r="C19" s="106"/>
      <c r="D19" s="106"/>
      <c r="E19" s="106"/>
      <c r="F19" s="106"/>
      <c r="G19" s="106"/>
      <c r="H19" s="106"/>
      <c r="I19" s="106"/>
      <c r="J19" s="106"/>
    </row>
    <row r="21" spans="1:10" x14ac:dyDescent="0.4">
      <c r="A21" s="90" t="s">
        <v>27</v>
      </c>
    </row>
    <row r="22" spans="1:10" x14ac:dyDescent="0.4">
      <c r="A22" s="105"/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0" x14ac:dyDescent="0.4">
      <c r="A23" s="105"/>
      <c r="B23" s="105"/>
      <c r="C23" s="105"/>
      <c r="D23" s="105"/>
      <c r="E23" s="105"/>
      <c r="F23" s="105"/>
      <c r="G23" s="105"/>
      <c r="H23" s="105"/>
      <c r="I23" s="105"/>
      <c r="J23" s="105"/>
    </row>
    <row r="24" spans="1:10" x14ac:dyDescent="0.4">
      <c r="A24" s="105"/>
      <c r="B24" s="105"/>
      <c r="C24" s="105"/>
      <c r="D24" s="105"/>
      <c r="E24" s="105"/>
      <c r="F24" s="105"/>
      <c r="G24" s="105"/>
      <c r="H24" s="105"/>
      <c r="I24" s="105"/>
      <c r="J24" s="105"/>
    </row>
    <row r="25" spans="1:10" x14ac:dyDescent="0.4">
      <c r="A25" s="105"/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 x14ac:dyDescent="0.4">
      <c r="A26" s="105"/>
      <c r="B26" s="105"/>
      <c r="C26" s="105"/>
      <c r="D26" s="105"/>
      <c r="E26" s="105"/>
      <c r="F26" s="105"/>
      <c r="G26" s="105"/>
      <c r="H26" s="105"/>
      <c r="I26" s="105"/>
      <c r="J26" s="105"/>
    </row>
    <row r="27" spans="1:10" x14ac:dyDescent="0.4">
      <c r="A27" s="105"/>
      <c r="B27" s="105"/>
      <c r="C27" s="105"/>
      <c r="D27" s="105"/>
      <c r="E27" s="105"/>
      <c r="F27" s="105"/>
      <c r="G27" s="105"/>
      <c r="H27" s="105"/>
      <c r="I27" s="105"/>
      <c r="J27" s="105"/>
    </row>
    <row r="28" spans="1:10" x14ac:dyDescent="0.4">
      <c r="A28" s="105"/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 x14ac:dyDescent="0.4">
      <c r="A29" s="105"/>
      <c r="B29" s="105"/>
      <c r="C29" s="105"/>
      <c r="D29" s="105"/>
      <c r="E29" s="105"/>
      <c r="F29" s="105"/>
      <c r="G29" s="105"/>
      <c r="H29" s="105"/>
      <c r="I29" s="105"/>
      <c r="J29" s="10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7" sqref="F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6.875" bestFit="1" customWidth="1"/>
    <col min="8" max="8" width="16.875" bestFit="1" customWidth="1"/>
  </cols>
  <sheetData>
    <row r="1" spans="1:8" x14ac:dyDescent="0.4">
      <c r="A1" s="1" t="s">
        <v>14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15</v>
      </c>
      <c r="B3" s="6" t="s">
        <v>16</v>
      </c>
      <c r="C3" s="6" t="s">
        <v>17</v>
      </c>
      <c r="D3" s="7" t="s">
        <v>18</v>
      </c>
      <c r="E3" s="6" t="s">
        <v>19</v>
      </c>
      <c r="F3" s="7" t="s">
        <v>18</v>
      </c>
      <c r="G3" s="6" t="s">
        <v>20</v>
      </c>
      <c r="H3" s="7" t="s">
        <v>18</v>
      </c>
    </row>
    <row r="4" spans="1:8" x14ac:dyDescent="0.4">
      <c r="A4" s="8" t="s">
        <v>21</v>
      </c>
      <c r="B4" s="8" t="s">
        <v>22</v>
      </c>
      <c r="C4" s="8"/>
      <c r="D4" s="9"/>
      <c r="E4" s="8"/>
      <c r="F4" s="9">
        <v>45607</v>
      </c>
      <c r="G4" s="8"/>
      <c r="H4" s="9">
        <v>45630</v>
      </c>
    </row>
    <row r="5" spans="1:8" x14ac:dyDescent="0.4">
      <c r="A5" s="8" t="s">
        <v>21</v>
      </c>
      <c r="B5" s="8" t="s">
        <v>60</v>
      </c>
      <c r="C5" s="8"/>
      <c r="D5" s="9"/>
      <c r="E5" s="8"/>
      <c r="F5" s="9">
        <v>45631</v>
      </c>
      <c r="G5" s="8"/>
      <c r="H5" s="9">
        <v>45611</v>
      </c>
    </row>
    <row r="6" spans="1:8" x14ac:dyDescent="0.4">
      <c r="A6" s="8" t="s">
        <v>21</v>
      </c>
      <c r="B6" s="8" t="s">
        <v>61</v>
      </c>
      <c r="C6" s="8"/>
      <c r="D6" s="10"/>
      <c r="E6" s="8"/>
      <c r="F6" s="9">
        <v>45609</v>
      </c>
      <c r="G6" s="8"/>
      <c r="H6" s="9">
        <v>45614</v>
      </c>
    </row>
    <row r="7" spans="1:8" x14ac:dyDescent="0.4">
      <c r="A7" s="8" t="s">
        <v>21</v>
      </c>
      <c r="B7" s="8" t="s">
        <v>62</v>
      </c>
      <c r="C7" s="8"/>
      <c r="D7" s="10"/>
      <c r="E7" s="8"/>
      <c r="F7" s="9">
        <v>45633</v>
      </c>
      <c r="G7" s="8"/>
      <c r="H7" s="9">
        <v>45617</v>
      </c>
    </row>
    <row r="8" spans="1:8" x14ac:dyDescent="0.4">
      <c r="A8" s="8" t="s">
        <v>21</v>
      </c>
      <c r="B8" s="8" t="s">
        <v>63</v>
      </c>
      <c r="C8" s="8"/>
      <c r="D8" s="10"/>
      <c r="E8" s="8"/>
      <c r="F8" s="10"/>
      <c r="G8" s="8"/>
      <c r="H8" s="9">
        <v>45626</v>
      </c>
    </row>
    <row r="9" spans="1:8" x14ac:dyDescent="0.4">
      <c r="A9" s="8" t="s">
        <v>21</v>
      </c>
      <c r="B9" s="8" t="s">
        <v>64</v>
      </c>
      <c r="C9" s="8"/>
      <c r="D9" s="10"/>
      <c r="E9" s="8"/>
      <c r="F9" s="10"/>
      <c r="G9" s="8"/>
      <c r="H9" s="9">
        <v>45615</v>
      </c>
    </row>
    <row r="10" spans="1:8" x14ac:dyDescent="0.4">
      <c r="A10" s="8" t="s">
        <v>21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21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2024-12-07T03:24:13Z</dcterms:modified>
</cp:coreProperties>
</file>